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CHARGE DE MISSION 2018-2019\Effectifs\Effectifs 2021-2022\"/>
    </mc:Choice>
  </mc:AlternateContent>
  <bookViews>
    <workbookView xWindow="18240" yWindow="-156" windowWidth="22116" windowHeight="10056"/>
  </bookViews>
  <sheets>
    <sheet name="IDN" sheetId="1" r:id="rId1"/>
    <sheet name="SXM" sheetId="2" r:id="rId2"/>
    <sheet name="SBH" sheetId="3" r:id="rId3"/>
  </sheets>
  <calcPr calcId="162913" refMode="R1C1"/>
</workbook>
</file>

<file path=xl/calcChain.xml><?xml version="1.0" encoding="utf-8"?>
<calcChain xmlns="http://schemas.openxmlformats.org/spreadsheetml/2006/main">
  <c r="U7" i="3" l="1"/>
  <c r="V7" i="3"/>
  <c r="W7" i="3"/>
  <c r="X7" i="3"/>
  <c r="Y7" i="3"/>
  <c r="Z7" i="3"/>
  <c r="AA7" i="3"/>
  <c r="AB7" i="3"/>
  <c r="AC7" i="3"/>
  <c r="AD7" i="3"/>
  <c r="AE7" i="3"/>
  <c r="F7" i="3"/>
  <c r="G7" i="3"/>
  <c r="H7" i="3"/>
  <c r="I7" i="3"/>
  <c r="J7" i="3"/>
  <c r="K7" i="3"/>
  <c r="L7" i="3"/>
  <c r="M7" i="3"/>
  <c r="N7" i="3"/>
  <c r="O7" i="3"/>
  <c r="P7" i="3"/>
  <c r="Q7" i="3"/>
  <c r="R7" i="3"/>
  <c r="S7" i="3"/>
  <c r="T7" i="3"/>
  <c r="E7" i="3"/>
  <c r="AF5" i="3"/>
  <c r="P11" i="3" l="1"/>
  <c r="Q11" i="3"/>
  <c r="R11" i="3"/>
  <c r="S11" i="3"/>
  <c r="T11" i="3"/>
  <c r="U11" i="3"/>
  <c r="V11" i="3"/>
  <c r="W11" i="3"/>
  <c r="X11" i="3"/>
  <c r="Y11" i="3"/>
  <c r="Z11" i="3"/>
  <c r="AA11" i="3"/>
  <c r="AB11" i="3"/>
  <c r="AC11" i="3"/>
  <c r="AD11" i="3"/>
  <c r="AE11" i="3"/>
  <c r="O11" i="3"/>
  <c r="F11" i="3"/>
  <c r="N10" i="3"/>
  <c r="N11" i="3" s="1"/>
  <c r="M10" i="3"/>
  <c r="M11" i="3" s="1"/>
  <c r="L10" i="3"/>
  <c r="L11" i="3" s="1"/>
  <c r="K10" i="3"/>
  <c r="K11" i="3" s="1"/>
  <c r="J10" i="3"/>
  <c r="J11" i="3" s="1"/>
  <c r="I10" i="3"/>
  <c r="I11" i="3" s="1"/>
  <c r="H10" i="3"/>
  <c r="H11" i="3" s="1"/>
  <c r="G10" i="3"/>
  <c r="G11" i="3" s="1"/>
  <c r="AF9" i="3"/>
  <c r="AF8" i="3"/>
  <c r="AF6" i="3"/>
  <c r="AF7" i="3" s="1"/>
  <c r="AD28" i="2"/>
  <c r="AA28" i="2"/>
  <c r="AE27" i="2"/>
  <c r="AA27" i="2"/>
  <c r="Z27" i="2"/>
  <c r="Z28" i="2" s="1"/>
  <c r="Y27" i="2"/>
  <c r="Y28" i="2" s="1"/>
  <c r="X27" i="2"/>
  <c r="X28" i="2" s="1"/>
  <c r="W27" i="2"/>
  <c r="W28" i="2" s="1"/>
  <c r="V27" i="2"/>
  <c r="V28" i="2" s="1"/>
  <c r="U27" i="2"/>
  <c r="U28" i="2" s="1"/>
  <c r="T27" i="2"/>
  <c r="T28" i="2" s="1"/>
  <c r="S27" i="2"/>
  <c r="S28" i="2" s="1"/>
  <c r="R27" i="2"/>
  <c r="R28" i="2" s="1"/>
  <c r="Q27" i="2"/>
  <c r="Q28" i="2" s="1"/>
  <c r="P27" i="2"/>
  <c r="P28" i="2" s="1"/>
  <c r="O27" i="2"/>
  <c r="O28" i="2" s="1"/>
  <c r="E27" i="2"/>
  <c r="AF26" i="2"/>
  <c r="AF25" i="2"/>
  <c r="AF24" i="2"/>
  <c r="AF23" i="2"/>
  <c r="AF22" i="2"/>
  <c r="AE21" i="2"/>
  <c r="AC21" i="2"/>
  <c r="AB21" i="2"/>
  <c r="N21" i="2"/>
  <c r="N28" i="2" s="1"/>
  <c r="M21" i="2"/>
  <c r="L21" i="2"/>
  <c r="L28" i="2" s="1"/>
  <c r="K21" i="2"/>
  <c r="J21" i="2"/>
  <c r="J28" i="2" s="1"/>
  <c r="I21" i="2"/>
  <c r="H21" i="2"/>
  <c r="H28" i="2" s="1"/>
  <c r="G21" i="2"/>
  <c r="F21" i="2"/>
  <c r="F28" i="2" s="1"/>
  <c r="E21" i="2"/>
  <c r="AE20" i="2"/>
  <c r="AC20" i="2"/>
  <c r="AC28" i="2" s="1"/>
  <c r="N20" i="2"/>
  <c r="M20" i="2"/>
  <c r="L20" i="2"/>
  <c r="K20" i="2"/>
  <c r="J20" i="2"/>
  <c r="E20" i="2"/>
  <c r="AF19" i="2"/>
  <c r="AF18" i="2"/>
  <c r="AF17" i="2"/>
  <c r="AF16" i="2"/>
  <c r="AF15" i="2"/>
  <c r="AF14" i="2"/>
  <c r="AF13" i="2"/>
  <c r="AF12" i="2"/>
  <c r="AB11" i="2"/>
  <c r="AB28" i="2" s="1"/>
  <c r="I11" i="2"/>
  <c r="H11" i="2"/>
  <c r="G11" i="2"/>
  <c r="F11" i="2"/>
  <c r="AF10" i="2"/>
  <c r="AF9" i="2"/>
  <c r="AF8" i="2"/>
  <c r="AF7" i="2"/>
  <c r="AF6" i="2"/>
  <c r="AF5" i="2"/>
  <c r="AF10" i="3" l="1"/>
  <c r="AF20" i="2"/>
  <c r="AF11" i="2"/>
  <c r="AF21" i="2" s="1"/>
  <c r="AF27" i="2"/>
  <c r="E28" i="2"/>
  <c r="G28" i="2"/>
  <c r="I28" i="2"/>
  <c r="K28" i="2"/>
  <c r="M28" i="2"/>
  <c r="AE28" i="2"/>
  <c r="G11" i="1"/>
  <c r="H11" i="1"/>
  <c r="I11" i="1"/>
  <c r="AA33" i="1"/>
  <c r="P33" i="1"/>
  <c r="Q33" i="1"/>
  <c r="R33" i="1"/>
  <c r="O33" i="1"/>
  <c r="H41" i="1"/>
  <c r="AF41" i="1" s="1"/>
  <c r="I41" i="1"/>
  <c r="J41" i="1"/>
  <c r="K41" i="1"/>
  <c r="L41" i="1"/>
  <c r="M41" i="1"/>
  <c r="N41" i="1"/>
  <c r="G41" i="1"/>
  <c r="K22" i="1"/>
  <c r="L22" i="1"/>
  <c r="M22" i="1"/>
  <c r="N22" i="1"/>
  <c r="J22" i="1"/>
  <c r="AF11" i="3" l="1"/>
  <c r="AF28" i="2"/>
  <c r="AD48" i="1"/>
  <c r="Z48" i="1"/>
  <c r="AB48" i="1"/>
  <c r="AF47" i="1"/>
  <c r="R48" i="1"/>
  <c r="S50" i="1" s="1"/>
  <c r="P48" i="1"/>
  <c r="N48" i="1"/>
  <c r="T47" i="1"/>
  <c r="T46" i="1"/>
  <c r="O50" i="1" l="1"/>
  <c r="T48" i="1"/>
  <c r="AB50" i="1"/>
  <c r="AF48" i="1" s="1"/>
  <c r="AF46" i="1"/>
  <c r="D57" i="1" l="1"/>
  <c r="R55" i="1"/>
  <c r="S57" i="1" s="1"/>
  <c r="P55" i="1"/>
  <c r="N55" i="1"/>
  <c r="E55" i="1"/>
  <c r="G57" i="1" s="1"/>
  <c r="D55" i="1"/>
  <c r="C55" i="1"/>
  <c r="E48" i="1"/>
  <c r="G50" i="1" s="1"/>
  <c r="D48" i="1"/>
  <c r="C48" i="1"/>
  <c r="T54" i="1"/>
  <c r="H54" i="1"/>
  <c r="H47" i="1"/>
  <c r="T53" i="1"/>
  <c r="H53" i="1"/>
  <c r="H46" i="1"/>
  <c r="AF40" i="1"/>
  <c r="AF39" i="1"/>
  <c r="AD37" i="1"/>
  <c r="AC37" i="1"/>
  <c r="AB37" i="1"/>
  <c r="AA37" i="1"/>
  <c r="N37" i="1"/>
  <c r="M37" i="1"/>
  <c r="L37" i="1"/>
  <c r="K37" i="1"/>
  <c r="J37" i="1"/>
  <c r="I37" i="1"/>
  <c r="H37" i="1"/>
  <c r="G37" i="1"/>
  <c r="F37" i="1"/>
  <c r="AD36" i="1"/>
  <c r="AA36" i="1"/>
  <c r="AE34" i="1"/>
  <c r="AE37" i="1" s="1"/>
  <c r="Z34" i="1"/>
  <c r="Z37" i="1" s="1"/>
  <c r="Y34" i="1"/>
  <c r="Y37" i="1" s="1"/>
  <c r="X34" i="1"/>
  <c r="X37" i="1" s="1"/>
  <c r="W34" i="1"/>
  <c r="W37" i="1" s="1"/>
  <c r="V34" i="1"/>
  <c r="V37" i="1" s="1"/>
  <c r="U34" i="1"/>
  <c r="U37" i="1" s="1"/>
  <c r="T34" i="1"/>
  <c r="T37" i="1" s="1"/>
  <c r="S34" i="1"/>
  <c r="S37" i="1" s="1"/>
  <c r="R34" i="1"/>
  <c r="R37" i="1" s="1"/>
  <c r="Q34" i="1"/>
  <c r="Q37" i="1" s="1"/>
  <c r="P34" i="1"/>
  <c r="P37" i="1" s="1"/>
  <c r="O34" i="1"/>
  <c r="O37" i="1" s="1"/>
  <c r="E34" i="1"/>
  <c r="E37" i="1" s="1"/>
  <c r="AE33" i="1"/>
  <c r="AE35" i="1" s="1"/>
  <c r="AA35" i="1"/>
  <c r="Z33" i="1"/>
  <c r="Z36" i="1" s="1"/>
  <c r="Y33" i="1"/>
  <c r="Y36" i="1" s="1"/>
  <c r="X33" i="1"/>
  <c r="X36" i="1" s="1"/>
  <c r="W33" i="1"/>
  <c r="W36" i="1" s="1"/>
  <c r="V33" i="1"/>
  <c r="U33" i="1"/>
  <c r="U36" i="1" s="1"/>
  <c r="T33" i="1"/>
  <c r="S33" i="1"/>
  <c r="S36" i="1" s="1"/>
  <c r="R36" i="1"/>
  <c r="Q36" i="1"/>
  <c r="P36" i="1"/>
  <c r="E33" i="1"/>
  <c r="AF32" i="1"/>
  <c r="AF31" i="1"/>
  <c r="AF30" i="1"/>
  <c r="AB54" i="1" s="1"/>
  <c r="AF29" i="1"/>
  <c r="AF28" i="1"/>
  <c r="AF27" i="1"/>
  <c r="AC25" i="1"/>
  <c r="AB25" i="1"/>
  <c r="N25" i="1"/>
  <c r="M25" i="1"/>
  <c r="L25" i="1"/>
  <c r="K25" i="1"/>
  <c r="J25" i="1"/>
  <c r="I25" i="1"/>
  <c r="H25" i="1"/>
  <c r="G25" i="1"/>
  <c r="F25" i="1"/>
  <c r="AE24" i="1"/>
  <c r="AC24" i="1"/>
  <c r="AC26" i="1" s="1"/>
  <c r="AB24" i="1"/>
  <c r="AB26" i="1" s="1"/>
  <c r="N24" i="1"/>
  <c r="N26" i="1" s="1"/>
  <c r="M24" i="1"/>
  <c r="M36" i="1" s="1"/>
  <c r="L24" i="1"/>
  <c r="L36" i="1" s="1"/>
  <c r="K24" i="1"/>
  <c r="K36" i="1" s="1"/>
  <c r="J24" i="1"/>
  <c r="J36" i="1" s="1"/>
  <c r="I24" i="1"/>
  <c r="I36" i="1" s="1"/>
  <c r="H24" i="1"/>
  <c r="H36" i="1" s="1"/>
  <c r="G24" i="1"/>
  <c r="G36" i="1" s="1"/>
  <c r="F24" i="1"/>
  <c r="F26" i="1" s="1"/>
  <c r="E24" i="1"/>
  <c r="E26" i="1" s="1"/>
  <c r="AE22" i="1"/>
  <c r="AE23" i="1" s="1"/>
  <c r="AC22" i="1"/>
  <c r="AC36" i="1" s="1"/>
  <c r="N23" i="1"/>
  <c r="M23" i="1"/>
  <c r="L23" i="1"/>
  <c r="K23" i="1"/>
  <c r="J23" i="1"/>
  <c r="E22" i="1"/>
  <c r="E23" i="1" s="1"/>
  <c r="AF21" i="1"/>
  <c r="AF20" i="1"/>
  <c r="AF19" i="1"/>
  <c r="AF18" i="1"/>
  <c r="AF17" i="1"/>
  <c r="AF16" i="1"/>
  <c r="AF15" i="1"/>
  <c r="AF14" i="1"/>
  <c r="AF13" i="1"/>
  <c r="AB11" i="1"/>
  <c r="AB36" i="1" s="1"/>
  <c r="AB38" i="1" s="1"/>
  <c r="AB42" i="1" s="1"/>
  <c r="I12" i="1"/>
  <c r="H12" i="1"/>
  <c r="G12" i="1"/>
  <c r="F11" i="1"/>
  <c r="F12" i="1" s="1"/>
  <c r="AF10" i="1"/>
  <c r="AF9" i="1"/>
  <c r="AF8" i="1"/>
  <c r="AF7" i="1"/>
  <c r="AF6" i="1"/>
  <c r="AF5" i="1"/>
  <c r="AF4" i="1"/>
  <c r="G38" i="1" l="1"/>
  <c r="G42" i="1" s="1"/>
  <c r="I38" i="1"/>
  <c r="I42" i="1" s="1"/>
  <c r="H48" i="1"/>
  <c r="AE36" i="1"/>
  <c r="AE38" i="1" s="1"/>
  <c r="AE42" i="1" s="1"/>
  <c r="H38" i="1"/>
  <c r="H42" i="1" s="1"/>
  <c r="J38" i="1"/>
  <c r="J42" i="1" s="1"/>
  <c r="L38" i="1"/>
  <c r="L42" i="1" s="1"/>
  <c r="T35" i="1"/>
  <c r="V35" i="1"/>
  <c r="AD38" i="1"/>
  <c r="AD42" i="1" s="1"/>
  <c r="D50" i="1"/>
  <c r="P57" i="1"/>
  <c r="AC38" i="1"/>
  <c r="AC42" i="1" s="1"/>
  <c r="AB12" i="1"/>
  <c r="M38" i="1"/>
  <c r="M42" i="1" s="1"/>
  <c r="K38" i="1"/>
  <c r="K42" i="1" s="1"/>
  <c r="AF25" i="1"/>
  <c r="AB53" i="1" s="1"/>
  <c r="AB55" i="1" s="1"/>
  <c r="V36" i="1"/>
  <c r="V38" i="1" s="1"/>
  <c r="V42" i="1" s="1"/>
  <c r="AD53" i="1"/>
  <c r="AD55" i="1" s="1"/>
  <c r="AE57" i="1" s="1"/>
  <c r="S38" i="1"/>
  <c r="S42" i="1" s="1"/>
  <c r="U38" i="1"/>
  <c r="U42" i="1" s="1"/>
  <c r="W38" i="1"/>
  <c r="W42" i="1" s="1"/>
  <c r="AA38" i="1"/>
  <c r="AA42" i="1" s="1"/>
  <c r="T55" i="1"/>
  <c r="T36" i="1"/>
  <c r="T38" i="1" s="1"/>
  <c r="T42" i="1" s="1"/>
  <c r="Y38" i="1"/>
  <c r="Y42" i="1" s="1"/>
  <c r="AC23" i="1"/>
  <c r="S35" i="1"/>
  <c r="U35" i="1"/>
  <c r="W35" i="1"/>
  <c r="Z35" i="1"/>
  <c r="Z38" i="1"/>
  <c r="Z42" i="1" s="1"/>
  <c r="AE26" i="1"/>
  <c r="Y35" i="1"/>
  <c r="R38" i="1"/>
  <c r="R42" i="1" s="1"/>
  <c r="Q38" i="1"/>
  <c r="Q42" i="1" s="1"/>
  <c r="P38" i="1"/>
  <c r="P42" i="1" s="1"/>
  <c r="O35" i="1"/>
  <c r="X38" i="1"/>
  <c r="X42" i="1" s="1"/>
  <c r="AF37" i="1"/>
  <c r="AF34" i="1"/>
  <c r="X35" i="1"/>
  <c r="N36" i="1"/>
  <c r="N38" i="1" s="1"/>
  <c r="N42" i="1" s="1"/>
  <c r="L26" i="1"/>
  <c r="E36" i="1"/>
  <c r="E38" i="1" s="1"/>
  <c r="E42" i="1" s="1"/>
  <c r="M26" i="1"/>
  <c r="K26" i="1"/>
  <c r="AF23" i="1"/>
  <c r="AF22" i="1"/>
  <c r="J26" i="1"/>
  <c r="F36" i="1"/>
  <c r="F38" i="1" s="1"/>
  <c r="F42" i="1" s="1"/>
  <c r="I26" i="1"/>
  <c r="H26" i="1"/>
  <c r="AF11" i="1"/>
  <c r="AF24" i="1" s="1"/>
  <c r="Z53" i="1" s="1"/>
  <c r="G26" i="1"/>
  <c r="AF12" i="1"/>
  <c r="AF26" i="1" s="1"/>
  <c r="E35" i="1"/>
  <c r="P35" i="1"/>
  <c r="R35" i="1"/>
  <c r="Q35" i="1"/>
  <c r="AF33" i="1"/>
  <c r="Z54" i="1" s="1"/>
  <c r="O36" i="1"/>
  <c r="H55" i="1"/>
  <c r="AF53" i="1" l="1"/>
  <c r="AF35" i="1"/>
  <c r="AF36" i="1"/>
  <c r="O38" i="1"/>
  <c r="Z55" i="1"/>
  <c r="AB57" i="1" s="1"/>
  <c r="AF54" i="1"/>
  <c r="AF55" i="1" s="1"/>
  <c r="O42" i="1" l="1"/>
  <c r="AF38" i="1"/>
  <c r="AF42" i="1" s="1"/>
</calcChain>
</file>

<file path=xl/sharedStrings.xml><?xml version="1.0" encoding="utf-8"?>
<sst xmlns="http://schemas.openxmlformats.org/spreadsheetml/2006/main" count="334" uniqueCount="100">
  <si>
    <t>COLLECTIVITE</t>
  </si>
  <si>
    <t>TYPE</t>
  </si>
  <si>
    <t>DENOMINATION</t>
  </si>
  <si>
    <t>Ulis</t>
  </si>
  <si>
    <t>TPS</t>
  </si>
  <si>
    <t>PS</t>
  </si>
  <si>
    <t>MS</t>
  </si>
  <si>
    <t>GS</t>
  </si>
  <si>
    <t>CP</t>
  </si>
  <si>
    <t>CE1</t>
  </si>
  <si>
    <t>CE2</t>
  </si>
  <si>
    <t>CM1</t>
  </si>
  <si>
    <t>CM2</t>
  </si>
  <si>
    <t xml:space="preserve">6ème </t>
  </si>
  <si>
    <t>5ème</t>
  </si>
  <si>
    <t>4ème</t>
  </si>
  <si>
    <t>3ème</t>
  </si>
  <si>
    <t>CAP</t>
  </si>
  <si>
    <t>Mention complémentaire</t>
  </si>
  <si>
    <t>2nde</t>
  </si>
  <si>
    <t>1ère</t>
  </si>
  <si>
    <t>Term</t>
  </si>
  <si>
    <t>BTS</t>
  </si>
  <si>
    <t>Nbre de divisions</t>
  </si>
  <si>
    <t>ST BARTHELEMY</t>
  </si>
  <si>
    <t>Maternelle</t>
  </si>
  <si>
    <t>ST MARTIN</t>
  </si>
  <si>
    <t>Totaux effectifs maternelles Saint-Martin</t>
  </si>
  <si>
    <t>Totaux effectifs maternelles Îles du Nord</t>
  </si>
  <si>
    <t>Élémentaire</t>
  </si>
  <si>
    <t>Primaire</t>
  </si>
  <si>
    <t>Totaux effectifs élémentaires Saint-Martin</t>
  </si>
  <si>
    <t>Totaux effectifs élémentaires Îles du Nord</t>
  </si>
  <si>
    <t>EFFECTIFS 1er degré Saint-Martin</t>
  </si>
  <si>
    <t>EFFECTIFS 1er degré Îles du Nord</t>
  </si>
  <si>
    <t>Collège</t>
  </si>
  <si>
    <t>Mireille Choisy</t>
  </si>
  <si>
    <t>Lycée</t>
  </si>
  <si>
    <t>Lycée pro</t>
  </si>
  <si>
    <t>Effectifs 2nd degré Saint-Martin</t>
  </si>
  <si>
    <t>Effectifs 2nd degré Saint-Barthelémy</t>
  </si>
  <si>
    <t>EFFECTIFS 2nd degré Îles du Nord</t>
  </si>
  <si>
    <t>TOTAL SAINT-MARTIN PUBLIC</t>
  </si>
  <si>
    <t>TOTAL ENSEIGNEMENT PUBLIC</t>
  </si>
  <si>
    <t>Primaire privée</t>
  </si>
  <si>
    <t>TOTAL ENSEIGNEMENT PRIVE</t>
  </si>
  <si>
    <t>TOTAL ÎLES DU NORD</t>
  </si>
  <si>
    <t>SXM Public</t>
  </si>
  <si>
    <t>SBH Public</t>
  </si>
  <si>
    <t>SBH Privé</t>
  </si>
  <si>
    <t>Total</t>
  </si>
  <si>
    <t>TOTAL 1er degré</t>
  </si>
  <si>
    <t>TOTAL GENERAL</t>
  </si>
  <si>
    <t>Public</t>
  </si>
  <si>
    <t>Privé</t>
  </si>
  <si>
    <t>TOTAL</t>
  </si>
  <si>
    <t>BAC 
PRO</t>
  </si>
  <si>
    <t>TOTAL 2nd degré</t>
  </si>
  <si>
    <t>2016/2017</t>
  </si>
  <si>
    <t>2018/2019</t>
  </si>
  <si>
    <t>Nbre classes
 maternelle</t>
  </si>
  <si>
    <t>Nbre classes
élémentaire</t>
  </si>
  <si>
    <t>Nbre de dipositifs 
ULIS</t>
  </si>
  <si>
    <t>JANVIER 2018</t>
  </si>
  <si>
    <t xml:space="preserve">Soualiga </t>
  </si>
  <si>
    <t>LEGT Robert Weinum</t>
  </si>
  <si>
    <t>EFFECTIFS 1er degré Saint-Barthélemy</t>
  </si>
  <si>
    <t>2019/2020</t>
  </si>
  <si>
    <t>TOTAL 2nd degré*</t>
  </si>
  <si>
    <t>* BTS compris</t>
  </si>
  <si>
    <t>CIPPA/MOREX</t>
  </si>
  <si>
    <t>Mont des Accords (dont SEGPA)</t>
  </si>
  <si>
    <t>2020/2021</t>
  </si>
  <si>
    <t>3ème 
prépa
métiers</t>
  </si>
  <si>
    <t>2021/2022</t>
  </si>
  <si>
    <t>Roche gravée de Moho(dont SEGPA)</t>
  </si>
  <si>
    <t>LP Daniella Jeffry</t>
  </si>
  <si>
    <t>TABLEAU GENERAL DES EFFECTIFS AU 1er OCTOBRE 2021*</t>
  </si>
  <si>
    <t>Gustavia</t>
  </si>
  <si>
    <t>Jean Anselme (REP+)</t>
  </si>
  <si>
    <t>Eliane Clarke (REP+)</t>
  </si>
  <si>
    <t>Jérôme Beaupère (REP)</t>
  </si>
  <si>
    <t>Simeonne Trott (REP)</t>
  </si>
  <si>
    <t>Evelina Halley (REP)</t>
  </si>
  <si>
    <t>Ghislaine Rogers</t>
  </si>
  <si>
    <t>Clair Saint-Maximin (REP+)</t>
  </si>
  <si>
    <t>Omer Arrondell (REP+)</t>
  </si>
  <si>
    <t>Hervé Williams (REP)</t>
  </si>
  <si>
    <t>Emile Choisy (REP)</t>
  </si>
  <si>
    <t>Marie-Amélie Leydet (REP)</t>
  </si>
  <si>
    <t>Aline Hanson (REP)</t>
  </si>
  <si>
    <t>Elie Gibs</t>
  </si>
  <si>
    <t>Marie-Antoinette Richards</t>
  </si>
  <si>
    <t>Totaux
1er octobre 2021</t>
  </si>
  <si>
    <t>Sainte-Marie</t>
  </si>
  <si>
    <t>Saint-Joseph</t>
  </si>
  <si>
    <t>TOTAL SAINT-BARTHELEMY PUBLIC</t>
  </si>
  <si>
    <t xml:space="preserve">TOTAL SAINT-BARTHELEMY PUBLIC et PRIVE SC   </t>
  </si>
  <si>
    <t>TOTAL ENSEIGNEMENT PRIVE SOUS CONTRAT</t>
  </si>
  <si>
    <r>
      <t>*</t>
    </r>
    <r>
      <rPr>
        <i/>
        <sz val="9"/>
        <color theme="1"/>
        <rFont val="Calibri"/>
        <family val="2"/>
        <scheme val="minor"/>
      </rPr>
      <t>source  BE1D et Sysca au 01-10-21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</si>
</sst>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%"/>
    <numFmt numFmtId="165" formatCode="0.0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color indexed="8"/>
      <name val="Calibri"/>
      <family val="2"/>
    </font>
    <font>
      <b/>
      <sz val="11"/>
      <color indexed="8"/>
      <name val="Calibri"/>
      <family val="2"/>
    </font>
    <font>
      <b/>
      <sz val="10"/>
      <color indexed="8"/>
      <name val="Calibri"/>
      <family val="2"/>
    </font>
    <font>
      <b/>
      <sz val="12"/>
      <color indexed="8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  <scheme val="minor"/>
    </font>
    <font>
      <sz val="8"/>
      <name val="Calibri"/>
      <family val="2"/>
    </font>
    <font>
      <b/>
      <sz val="1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0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indexed="4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40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8">
    <xf numFmtId="0" fontId="0" fillId="0" borderId="0" xfId="0"/>
    <xf numFmtId="0" fontId="3" fillId="2" borderId="0" xfId="0" applyFont="1" applyFill="1" applyBorder="1" applyAlignment="1">
      <alignment horizontal="center" vertical="center" textRotation="90"/>
    </xf>
    <xf numFmtId="0" fontId="5" fillId="5" borderId="32" xfId="0" applyFont="1" applyFill="1" applyBorder="1" applyAlignment="1">
      <alignment horizontal="center" vertical="center" wrapText="1"/>
    </xf>
    <xf numFmtId="0" fontId="0" fillId="5" borderId="32" xfId="0" applyFill="1" applyBorder="1"/>
    <xf numFmtId="0" fontId="1" fillId="5" borderId="32" xfId="0" applyFont="1" applyFill="1" applyBorder="1" applyAlignment="1">
      <alignment horizontal="center"/>
    </xf>
    <xf numFmtId="0" fontId="1" fillId="5" borderId="32" xfId="0" applyFont="1" applyFill="1" applyBorder="1" applyAlignment="1">
      <alignment horizontal="center" vertical="center"/>
    </xf>
    <xf numFmtId="0" fontId="5" fillId="5" borderId="32" xfId="0" applyFont="1" applyFill="1" applyBorder="1" applyAlignment="1">
      <alignment horizontal="center" wrapText="1"/>
    </xf>
    <xf numFmtId="0" fontId="7" fillId="5" borderId="32" xfId="0" applyFont="1" applyFill="1" applyBorder="1" applyAlignment="1">
      <alignment horizontal="center" wrapText="1"/>
    </xf>
    <xf numFmtId="0" fontId="1" fillId="10" borderId="32" xfId="0" applyFont="1" applyFill="1" applyBorder="1" applyAlignment="1">
      <alignment horizontal="center"/>
    </xf>
    <xf numFmtId="0" fontId="1" fillId="9" borderId="32" xfId="0" applyFont="1" applyFill="1" applyBorder="1" applyAlignment="1">
      <alignment horizontal="center"/>
    </xf>
    <xf numFmtId="0" fontId="2" fillId="0" borderId="0" xfId="0" applyFont="1" applyBorder="1" applyAlignment="1">
      <alignment vertical="center"/>
    </xf>
    <xf numFmtId="0" fontId="8" fillId="0" borderId="0" xfId="0" applyFont="1"/>
    <xf numFmtId="0" fontId="2" fillId="0" borderId="23" xfId="0" applyFont="1" applyBorder="1" applyAlignment="1">
      <alignment vertical="center"/>
    </xf>
    <xf numFmtId="0" fontId="0" fillId="0" borderId="0" xfId="0" applyBorder="1"/>
    <xf numFmtId="0" fontId="1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textRotation="90"/>
    </xf>
    <xf numFmtId="0" fontId="13" fillId="3" borderId="30" xfId="0" applyFont="1" applyFill="1" applyBorder="1" applyAlignment="1">
      <alignment horizontal="center" vertical="center" textRotation="90" wrapText="1"/>
    </xf>
    <xf numFmtId="0" fontId="12" fillId="2" borderId="1" xfId="0" applyFont="1" applyFill="1" applyBorder="1" applyAlignment="1">
      <alignment horizontal="center" vertical="center" textRotation="90" wrapText="1"/>
    </xf>
    <xf numFmtId="0" fontId="8" fillId="2" borderId="0" xfId="0" applyFont="1" applyFill="1" applyBorder="1" applyAlignment="1">
      <alignment horizontal="center"/>
    </xf>
    <xf numFmtId="0" fontId="0" fillId="0" borderId="0" xfId="0" applyNumberFormat="1"/>
    <xf numFmtId="0" fontId="0" fillId="0" borderId="0" xfId="0" applyBorder="1" applyAlignment="1">
      <alignment horizontal="center"/>
    </xf>
    <xf numFmtId="0" fontId="2" fillId="0" borderId="2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/>
    </xf>
    <xf numFmtId="0" fontId="2" fillId="7" borderId="23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7" borderId="23" xfId="0" applyFont="1" applyFill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5" fillId="5" borderId="47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center"/>
    </xf>
    <xf numFmtId="0" fontId="1" fillId="11" borderId="32" xfId="0" applyFont="1" applyFill="1" applyBorder="1" applyAlignment="1">
      <alignment horizontal="center"/>
    </xf>
    <xf numFmtId="0" fontId="0" fillId="11" borderId="32" xfId="0" applyFill="1" applyBorder="1"/>
    <xf numFmtId="0" fontId="11" fillId="0" borderId="7" xfId="0" applyFont="1" applyBorder="1" applyAlignment="1">
      <alignment horizontal="center" vertical="center"/>
    </xf>
    <xf numFmtId="0" fontId="19" fillId="0" borderId="0" xfId="0" applyFont="1"/>
    <xf numFmtId="0" fontId="2" fillId="0" borderId="1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5" fillId="11" borderId="32" xfId="0" applyFont="1" applyFill="1" applyBorder="1" applyAlignment="1">
      <alignment horizontal="center" vertical="center" wrapText="1"/>
    </xf>
    <xf numFmtId="0" fontId="1" fillId="12" borderId="32" xfId="0" applyFont="1" applyFill="1" applyBorder="1" applyAlignment="1">
      <alignment horizontal="center"/>
    </xf>
    <xf numFmtId="0" fontId="21" fillId="0" borderId="0" xfId="0" applyFont="1" applyBorder="1" applyAlignment="1">
      <alignment horizontal="center" vertical="center"/>
    </xf>
    <xf numFmtId="0" fontId="21" fillId="2" borderId="0" xfId="0" applyFont="1" applyFill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2" fillId="7" borderId="48" xfId="0" applyFont="1" applyFill="1" applyBorder="1" applyAlignment="1">
      <alignment horizontal="center"/>
    </xf>
    <xf numFmtId="0" fontId="8" fillId="0" borderId="0" xfId="0" applyFont="1" applyAlignment="1">
      <alignment horizontal="center" vertical="center" textRotation="90" wrapText="1"/>
    </xf>
    <xf numFmtId="0" fontId="10" fillId="0" borderId="0" xfId="0" applyFont="1" applyBorder="1" applyAlignment="1">
      <alignment horizontal="center" vertical="center"/>
    </xf>
    <xf numFmtId="164" fontId="10" fillId="0" borderId="0" xfId="0" applyNumberFormat="1" applyFont="1" applyBorder="1" applyAlignment="1">
      <alignment horizontal="center" vertical="center"/>
    </xf>
    <xf numFmtId="0" fontId="22" fillId="0" borderId="0" xfId="0" applyFont="1"/>
    <xf numFmtId="1" fontId="1" fillId="12" borderId="32" xfId="0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4" borderId="7" xfId="0" applyFont="1" applyFill="1" applyBorder="1" applyAlignment="1">
      <alignment horizontal="center"/>
    </xf>
    <xf numFmtId="1" fontId="0" fillId="0" borderId="0" xfId="0" applyNumberFormat="1"/>
    <xf numFmtId="0" fontId="0" fillId="0" borderId="0" xfId="0" applyAlignment="1">
      <alignment textRotation="90"/>
    </xf>
    <xf numFmtId="0" fontId="1" fillId="0" borderId="0" xfId="0" applyFont="1" applyAlignment="1">
      <alignment horizontal="center" vertical="center" textRotation="90"/>
    </xf>
    <xf numFmtId="1" fontId="1" fillId="0" borderId="0" xfId="0" applyNumberFormat="1" applyFont="1"/>
    <xf numFmtId="1" fontId="0" fillId="0" borderId="0" xfId="0" applyNumberFormat="1" applyFill="1" applyBorder="1"/>
    <xf numFmtId="164" fontId="0" fillId="0" borderId="0" xfId="0" applyNumberFormat="1"/>
    <xf numFmtId="0" fontId="8" fillId="0" borderId="14" xfId="0" applyFont="1" applyBorder="1" applyAlignment="1">
      <alignment horizontal="center"/>
    </xf>
    <xf numFmtId="0" fontId="2" fillId="0" borderId="14" xfId="0" applyFont="1" applyBorder="1" applyAlignment="1">
      <alignment horizontal="center" vertical="center"/>
    </xf>
    <xf numFmtId="0" fontId="4" fillId="14" borderId="3" xfId="0" applyFont="1" applyFill="1" applyBorder="1" applyAlignment="1">
      <alignment horizontal="center" vertical="center"/>
    </xf>
    <xf numFmtId="0" fontId="17" fillId="14" borderId="3" xfId="0" applyFont="1" applyFill="1" applyBorder="1" applyAlignment="1">
      <alignment horizontal="center" vertical="center"/>
    </xf>
    <xf numFmtId="0" fontId="5" fillId="14" borderId="4" xfId="0" applyFont="1" applyFill="1" applyBorder="1" applyAlignment="1">
      <alignment horizontal="center" vertical="center" wrapText="1"/>
    </xf>
    <xf numFmtId="0" fontId="15" fillId="14" borderId="5" xfId="0" applyFont="1" applyFill="1" applyBorder="1" applyAlignment="1">
      <alignment horizontal="center" vertical="center" wrapText="1"/>
    </xf>
    <xf numFmtId="0" fontId="5" fillId="14" borderId="5" xfId="0" applyFont="1" applyFill="1" applyBorder="1" applyAlignment="1">
      <alignment horizontal="center" vertical="center" wrapText="1"/>
    </xf>
    <xf numFmtId="0" fontId="0" fillId="14" borderId="7" xfId="0" applyFill="1" applyBorder="1"/>
    <xf numFmtId="0" fontId="1" fillId="14" borderId="25" xfId="0" applyFont="1" applyFill="1" applyBorder="1" applyAlignment="1">
      <alignment horizontal="center" vertical="center"/>
    </xf>
    <xf numFmtId="0" fontId="1" fillId="14" borderId="34" xfId="0" applyFont="1" applyFill="1" applyBorder="1" applyAlignment="1">
      <alignment horizontal="center"/>
    </xf>
    <xf numFmtId="0" fontId="5" fillId="14" borderId="6" xfId="0" applyFont="1" applyFill="1" applyBorder="1" applyAlignment="1">
      <alignment horizontal="center" vertical="center" wrapText="1"/>
    </xf>
    <xf numFmtId="0" fontId="15" fillId="15" borderId="8" xfId="0" applyFont="1" applyFill="1" applyBorder="1" applyAlignment="1">
      <alignment horizontal="center" vertical="center" wrapText="1"/>
    </xf>
    <xf numFmtId="0" fontId="15" fillId="14" borderId="7" xfId="0" applyFont="1" applyFill="1" applyBorder="1" applyAlignment="1">
      <alignment horizontal="center" vertical="center" wrapText="1"/>
    </xf>
    <xf numFmtId="0" fontId="5" fillId="14" borderId="7" xfId="0" applyFont="1" applyFill="1" applyBorder="1" applyAlignment="1">
      <alignment horizontal="center" vertical="center" wrapText="1"/>
    </xf>
    <xf numFmtId="0" fontId="1" fillId="14" borderId="15" xfId="0" applyFont="1" applyFill="1" applyBorder="1" applyAlignment="1">
      <alignment horizontal="center" vertical="center"/>
    </xf>
    <xf numFmtId="0" fontId="1" fillId="14" borderId="56" xfId="0" applyFont="1" applyFill="1" applyBorder="1" applyAlignment="1">
      <alignment horizontal="center"/>
    </xf>
    <xf numFmtId="0" fontId="4" fillId="14" borderId="9" xfId="0" applyFont="1" applyFill="1" applyBorder="1" applyAlignment="1">
      <alignment horizontal="center" vertical="center"/>
    </xf>
    <xf numFmtId="0" fontId="17" fillId="14" borderId="9" xfId="0" applyFont="1" applyFill="1" applyBorder="1" applyAlignment="1">
      <alignment horizontal="center" vertical="center"/>
    </xf>
    <xf numFmtId="0" fontId="5" fillId="14" borderId="10" xfId="0" applyFont="1" applyFill="1" applyBorder="1" applyAlignment="1">
      <alignment horizontal="center" vertical="center" wrapText="1"/>
    </xf>
    <xf numFmtId="0" fontId="15" fillId="15" borderId="11" xfId="0" applyFont="1" applyFill="1" applyBorder="1" applyAlignment="1">
      <alignment horizontal="center" vertical="center" wrapText="1"/>
    </xf>
    <xf numFmtId="0" fontId="5" fillId="14" borderId="12" xfId="0" applyFont="1" applyFill="1" applyBorder="1" applyAlignment="1">
      <alignment horizontal="center" vertical="center" wrapText="1"/>
    </xf>
    <xf numFmtId="0" fontId="0" fillId="14" borderId="12" xfId="0" applyFill="1" applyBorder="1"/>
    <xf numFmtId="0" fontId="1" fillId="14" borderId="26" xfId="0" applyFont="1" applyFill="1" applyBorder="1" applyAlignment="1">
      <alignment horizontal="center" vertical="center"/>
    </xf>
    <xf numFmtId="0" fontId="1" fillId="14" borderId="33" xfId="0" applyFont="1" applyFill="1" applyBorder="1" applyAlignment="1">
      <alignment horizontal="center"/>
    </xf>
    <xf numFmtId="0" fontId="4" fillId="14" borderId="2" xfId="0" applyFont="1" applyFill="1" applyBorder="1" applyAlignment="1">
      <alignment horizontal="center" vertical="center"/>
    </xf>
    <xf numFmtId="0" fontId="17" fillId="14" borderId="2" xfId="0" applyFont="1" applyFill="1" applyBorder="1" applyAlignment="1">
      <alignment horizontal="center" vertical="center"/>
    </xf>
    <xf numFmtId="0" fontId="0" fillId="14" borderId="5" xfId="0" applyFill="1" applyBorder="1"/>
    <xf numFmtId="0" fontId="0" fillId="14" borderId="28" xfId="0" applyFill="1" applyBorder="1"/>
    <xf numFmtId="0" fontId="1" fillId="14" borderId="5" xfId="0" applyFont="1" applyFill="1" applyBorder="1" applyAlignment="1">
      <alignment horizontal="center" vertical="center"/>
    </xf>
    <xf numFmtId="0" fontId="0" fillId="14" borderId="25" xfId="0" applyFill="1" applyBorder="1"/>
    <xf numFmtId="0" fontId="1" fillId="14" borderId="35" xfId="0" applyFont="1" applyFill="1" applyBorder="1" applyAlignment="1">
      <alignment horizontal="center"/>
    </xf>
    <xf numFmtId="0" fontId="0" fillId="16" borderId="12" xfId="0" applyFill="1" applyBorder="1"/>
    <xf numFmtId="0" fontId="1" fillId="16" borderId="33" xfId="0" applyFont="1" applyFill="1" applyBorder="1" applyAlignment="1">
      <alignment horizontal="center"/>
    </xf>
    <xf numFmtId="0" fontId="0" fillId="16" borderId="5" xfId="0" applyFill="1" applyBorder="1"/>
    <xf numFmtId="0" fontId="0" fillId="16" borderId="25" xfId="0" applyFill="1" applyBorder="1"/>
    <xf numFmtId="0" fontId="1" fillId="16" borderId="35" xfId="0" applyFont="1" applyFill="1" applyBorder="1" applyAlignment="1">
      <alignment horizontal="center"/>
    </xf>
    <xf numFmtId="0" fontId="4" fillId="13" borderId="3" xfId="0" applyFont="1" applyFill="1" applyBorder="1" applyAlignment="1">
      <alignment horizontal="center" vertical="center"/>
    </xf>
    <xf numFmtId="0" fontId="4" fillId="13" borderId="14" xfId="0" applyFont="1" applyFill="1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15" fillId="13" borderId="6" xfId="0" applyFont="1" applyFill="1" applyBorder="1" applyAlignment="1">
      <alignment horizontal="center" vertical="center" wrapText="1"/>
    </xf>
    <xf numFmtId="0" fontId="15" fillId="13" borderId="7" xfId="0" applyFont="1" applyFill="1" applyBorder="1" applyAlignment="1">
      <alignment horizontal="center" vertical="center" wrapText="1"/>
    </xf>
    <xf numFmtId="0" fontId="15" fillId="13" borderId="23" xfId="0" applyFont="1" applyFill="1" applyBorder="1" applyAlignment="1">
      <alignment horizontal="center" vertical="center" wrapText="1"/>
    </xf>
    <xf numFmtId="0" fontId="0" fillId="13" borderId="7" xfId="0" applyFill="1" applyBorder="1"/>
    <xf numFmtId="0" fontId="1" fillId="13" borderId="7" xfId="0" applyFont="1" applyFill="1" applyBorder="1" applyAlignment="1">
      <alignment horizontal="center" vertical="center"/>
    </xf>
    <xf numFmtId="0" fontId="1" fillId="13" borderId="15" xfId="0" applyFont="1" applyFill="1" applyBorder="1" applyAlignment="1">
      <alignment horizontal="center" vertical="center"/>
    </xf>
    <xf numFmtId="0" fontId="1" fillId="13" borderId="7" xfId="0" applyFont="1" applyFill="1" applyBorder="1" applyAlignment="1">
      <alignment horizontal="center"/>
    </xf>
    <xf numFmtId="0" fontId="1" fillId="13" borderId="34" xfId="0" applyFont="1" applyFill="1" applyBorder="1" applyAlignment="1">
      <alignment horizontal="center"/>
    </xf>
    <xf numFmtId="0" fontId="15" fillId="17" borderId="7" xfId="0" applyFont="1" applyFill="1" applyBorder="1" applyAlignment="1">
      <alignment horizontal="center" vertical="center" wrapText="1"/>
    </xf>
    <xf numFmtId="0" fontId="15" fillId="17" borderId="23" xfId="0" applyFont="1" applyFill="1" applyBorder="1" applyAlignment="1">
      <alignment horizontal="center" vertical="center" wrapText="1"/>
    </xf>
    <xf numFmtId="0" fontId="4" fillId="13" borderId="9" xfId="0" applyFont="1" applyFill="1" applyBorder="1" applyAlignment="1">
      <alignment horizontal="center" vertical="center"/>
    </xf>
    <xf numFmtId="0" fontId="4" fillId="13" borderId="17" xfId="0" applyFont="1" applyFill="1" applyBorder="1" applyAlignment="1">
      <alignment horizontal="center" vertical="center"/>
    </xf>
    <xf numFmtId="0" fontId="17" fillId="13" borderId="18" xfId="0" applyFont="1" applyFill="1" applyBorder="1" applyAlignment="1">
      <alignment horizontal="center" vertical="center"/>
    </xf>
    <xf numFmtId="0" fontId="15" fillId="17" borderId="6" xfId="0" applyFont="1" applyFill="1" applyBorder="1" applyAlignment="1">
      <alignment horizontal="center" vertical="center" wrapText="1"/>
    </xf>
    <xf numFmtId="0" fontId="17" fillId="13" borderId="3" xfId="0" applyFont="1" applyFill="1" applyBorder="1" applyAlignment="1">
      <alignment horizontal="center" vertical="center"/>
    </xf>
    <xf numFmtId="0" fontId="15" fillId="13" borderId="15" xfId="0" applyFont="1" applyFill="1" applyBorder="1" applyAlignment="1">
      <alignment horizontal="center" vertical="center" wrapText="1"/>
    </xf>
    <xf numFmtId="0" fontId="17" fillId="13" borderId="9" xfId="0" applyFont="1" applyFill="1" applyBorder="1" applyAlignment="1">
      <alignment horizontal="center" vertical="center"/>
    </xf>
    <xf numFmtId="0" fontId="1" fillId="16" borderId="5" xfId="0" applyFont="1" applyFill="1" applyBorder="1" applyAlignment="1">
      <alignment horizontal="center"/>
    </xf>
    <xf numFmtId="0" fontId="4" fillId="18" borderId="3" xfId="0" applyFont="1" applyFill="1" applyBorder="1" applyAlignment="1">
      <alignment horizontal="center" vertical="center"/>
    </xf>
    <xf numFmtId="0" fontId="17" fillId="18" borderId="13" xfId="0" applyFont="1" applyFill="1" applyBorder="1" applyAlignment="1">
      <alignment horizontal="center" vertical="center"/>
    </xf>
    <xf numFmtId="0" fontId="15" fillId="18" borderId="6" xfId="0" applyFont="1" applyFill="1" applyBorder="1" applyAlignment="1">
      <alignment horizontal="center" vertical="center"/>
    </xf>
    <xf numFmtId="0" fontId="16" fillId="18" borderId="7" xfId="0" applyFont="1" applyFill="1" applyBorder="1"/>
    <xf numFmtId="0" fontId="15" fillId="18" borderId="12" xfId="0" applyFont="1" applyFill="1" applyBorder="1" applyAlignment="1">
      <alignment horizontal="center" wrapText="1"/>
    </xf>
    <xf numFmtId="0" fontId="0" fillId="18" borderId="7" xfId="0" applyFill="1" applyBorder="1"/>
    <xf numFmtId="0" fontId="1" fillId="18" borderId="7" xfId="0" applyFont="1" applyFill="1" applyBorder="1" applyAlignment="1">
      <alignment horizontal="center"/>
    </xf>
    <xf numFmtId="0" fontId="1" fillId="18" borderId="34" xfId="0" applyFont="1" applyFill="1" applyBorder="1" applyAlignment="1">
      <alignment horizontal="center"/>
    </xf>
    <xf numFmtId="0" fontId="15" fillId="18" borderId="7" xfId="0" applyFont="1" applyFill="1" applyBorder="1" applyAlignment="1">
      <alignment horizontal="center" wrapText="1"/>
    </xf>
    <xf numFmtId="0" fontId="4" fillId="18" borderId="22" xfId="0" applyFont="1" applyFill="1" applyBorder="1" applyAlignment="1">
      <alignment horizontal="center" vertical="center"/>
    </xf>
    <xf numFmtId="0" fontId="15" fillId="18" borderId="4" xfId="0" applyFont="1" applyFill="1" applyBorder="1" applyAlignment="1">
      <alignment horizontal="center" vertical="center"/>
    </xf>
    <xf numFmtId="0" fontId="16" fillId="18" borderId="5" xfId="0" applyFont="1" applyFill="1" applyBorder="1"/>
    <xf numFmtId="0" fontId="15" fillId="18" borderId="5" xfId="0" applyFont="1" applyFill="1" applyBorder="1" applyAlignment="1">
      <alignment horizontal="center" wrapText="1"/>
    </xf>
    <xf numFmtId="0" fontId="1" fillId="18" borderId="5" xfId="0" applyFont="1" applyFill="1" applyBorder="1" applyAlignment="1"/>
    <xf numFmtId="0" fontId="0" fillId="18" borderId="5" xfId="0" applyFill="1" applyBorder="1"/>
    <xf numFmtId="0" fontId="1" fillId="18" borderId="5" xfId="0" applyFont="1" applyFill="1" applyBorder="1" applyAlignment="1">
      <alignment horizontal="center"/>
    </xf>
    <xf numFmtId="0" fontId="1" fillId="18" borderId="35" xfId="0" applyFont="1" applyFill="1" applyBorder="1" applyAlignment="1">
      <alignment horizontal="center"/>
    </xf>
    <xf numFmtId="0" fontId="4" fillId="19" borderId="22" xfId="0" applyFont="1" applyFill="1" applyBorder="1" applyAlignment="1">
      <alignment horizontal="center" vertical="center"/>
    </xf>
    <xf numFmtId="0" fontId="17" fillId="19" borderId="24" xfId="0" applyFont="1" applyFill="1" applyBorder="1" applyAlignment="1">
      <alignment horizontal="center" vertical="center"/>
    </xf>
    <xf numFmtId="0" fontId="17" fillId="19" borderId="6" xfId="0" applyFont="1" applyFill="1" applyBorder="1" applyAlignment="1">
      <alignment horizontal="center" vertical="center"/>
    </xf>
    <xf numFmtId="0" fontId="16" fillId="19" borderId="15" xfId="0" applyFont="1" applyFill="1" applyBorder="1"/>
    <xf numFmtId="0" fontId="16" fillId="19" borderId="7" xfId="0" applyFont="1" applyFill="1" applyBorder="1"/>
    <xf numFmtId="0" fontId="15" fillId="19" borderId="5" xfId="0" applyFont="1" applyFill="1" applyBorder="1" applyAlignment="1">
      <alignment horizontal="center" wrapText="1"/>
    </xf>
    <xf numFmtId="0" fontId="0" fillId="19" borderId="7" xfId="0" applyFill="1" applyBorder="1"/>
    <xf numFmtId="165" fontId="1" fillId="19" borderId="7" xfId="0" applyNumberFormat="1" applyFont="1" applyFill="1" applyBorder="1" applyAlignment="1">
      <alignment horizontal="center"/>
    </xf>
    <xf numFmtId="0" fontId="1" fillId="19" borderId="7" xfId="0" applyFont="1" applyFill="1" applyBorder="1" applyAlignment="1">
      <alignment horizontal="center"/>
    </xf>
    <xf numFmtId="0" fontId="1" fillId="19" borderId="34" xfId="0" applyFont="1" applyFill="1" applyBorder="1" applyAlignment="1">
      <alignment horizontal="center"/>
    </xf>
    <xf numFmtId="0" fontId="4" fillId="19" borderId="9" xfId="0" applyFont="1" applyFill="1" applyBorder="1" applyAlignment="1">
      <alignment horizontal="center" vertical="center"/>
    </xf>
    <xf numFmtId="0" fontId="17" fillId="19" borderId="18" xfId="0" applyFont="1" applyFill="1" applyBorder="1" applyAlignment="1">
      <alignment horizontal="center" vertical="center"/>
    </xf>
    <xf numFmtId="0" fontId="15" fillId="19" borderId="27" xfId="0" applyFont="1" applyFill="1" applyBorder="1" applyAlignment="1">
      <alignment horizontal="center" wrapText="1"/>
    </xf>
    <xf numFmtId="0" fontId="16" fillId="19" borderId="12" xfId="0" applyFont="1" applyFill="1" applyBorder="1"/>
    <xf numFmtId="0" fontId="15" fillId="19" borderId="12" xfId="0" applyFont="1" applyFill="1" applyBorder="1" applyAlignment="1">
      <alignment horizontal="center" wrapText="1"/>
    </xf>
    <xf numFmtId="0" fontId="0" fillId="19" borderId="12" xfId="0" applyFill="1" applyBorder="1"/>
    <xf numFmtId="0" fontId="1" fillId="19" borderId="12" xfId="0" applyFont="1" applyFill="1" applyBorder="1" applyAlignment="1">
      <alignment horizontal="center"/>
    </xf>
    <xf numFmtId="0" fontId="1" fillId="19" borderId="33" xfId="0" applyFont="1" applyFill="1" applyBorder="1" applyAlignment="1">
      <alignment horizontal="center"/>
    </xf>
    <xf numFmtId="0" fontId="4" fillId="16" borderId="4" xfId="0" applyFont="1" applyFill="1" applyBorder="1" applyAlignment="1">
      <alignment horizontal="center" vertical="center"/>
    </xf>
    <xf numFmtId="0" fontId="9" fillId="16" borderId="5" xfId="0" applyFont="1" applyFill="1" applyBorder="1"/>
    <xf numFmtId="0" fontId="0" fillId="16" borderId="35" xfId="0" applyFill="1" applyBorder="1" applyAlignment="1">
      <alignment horizontal="center"/>
    </xf>
    <xf numFmtId="0" fontId="18" fillId="16" borderId="12" xfId="0" applyFont="1" applyFill="1" applyBorder="1" applyAlignment="1">
      <alignment horizontal="center" vertical="center"/>
    </xf>
    <xf numFmtId="0" fontId="4" fillId="16" borderId="10" xfId="0" applyFont="1" applyFill="1" applyBorder="1" applyAlignment="1">
      <alignment horizontal="center" vertical="center"/>
    </xf>
    <xf numFmtId="0" fontId="9" fillId="16" borderId="12" xfId="0" applyFont="1" applyFill="1" applyBorder="1"/>
    <xf numFmtId="0" fontId="0" fillId="16" borderId="33" xfId="0" applyFill="1" applyBorder="1" applyAlignment="1">
      <alignment horizontal="center"/>
    </xf>
    <xf numFmtId="0" fontId="0" fillId="16" borderId="26" xfId="0" applyFill="1" applyBorder="1"/>
    <xf numFmtId="0" fontId="1" fillId="16" borderId="12" xfId="0" applyFont="1" applyFill="1" applyBorder="1" applyAlignment="1">
      <alignment horizontal="center"/>
    </xf>
    <xf numFmtId="0" fontId="2" fillId="0" borderId="54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11" fillId="7" borderId="54" xfId="0" applyFont="1" applyFill="1" applyBorder="1" applyAlignment="1">
      <alignment horizontal="center" vertical="center"/>
    </xf>
    <xf numFmtId="0" fontId="11" fillId="7" borderId="58" xfId="0" applyFont="1" applyFill="1" applyBorder="1" applyAlignment="1">
      <alignment horizontal="center" vertical="center"/>
    </xf>
    <xf numFmtId="0" fontId="2" fillId="4" borderId="54" xfId="0" applyFont="1" applyFill="1" applyBorder="1" applyAlignment="1">
      <alignment horizontal="center" vertical="center"/>
    </xf>
    <xf numFmtId="49" fontId="1" fillId="5" borderId="54" xfId="0" applyNumberFormat="1" applyFont="1" applyFill="1" applyBorder="1" applyAlignment="1">
      <alignment horizontal="center" vertical="center"/>
    </xf>
    <xf numFmtId="0" fontId="2" fillId="4" borderId="54" xfId="0" applyFont="1" applyFill="1" applyBorder="1" applyAlignment="1">
      <alignment horizontal="center"/>
    </xf>
    <xf numFmtId="0" fontId="2" fillId="7" borderId="58" xfId="0" applyFont="1" applyFill="1" applyBorder="1" applyAlignment="1">
      <alignment horizontal="center"/>
    </xf>
    <xf numFmtId="0" fontId="2" fillId="7" borderId="54" xfId="0" applyFont="1" applyFill="1" applyBorder="1" applyAlignment="1">
      <alignment horizontal="center"/>
    </xf>
    <xf numFmtId="0" fontId="2" fillId="0" borderId="54" xfId="0" applyFont="1" applyBorder="1" applyAlignment="1">
      <alignment horizontal="left" vertical="center"/>
    </xf>
    <xf numFmtId="0" fontId="2" fillId="0" borderId="60" xfId="0" applyFont="1" applyBorder="1" applyAlignment="1">
      <alignment horizontal="center" vertical="center"/>
    </xf>
    <xf numFmtId="0" fontId="2" fillId="0" borderId="54" xfId="0" applyFont="1" applyBorder="1" applyAlignment="1">
      <alignment vertical="center"/>
    </xf>
    <xf numFmtId="0" fontId="2" fillId="0" borderId="56" xfId="0" applyFont="1" applyBorder="1" applyAlignment="1">
      <alignment horizontal="center" vertical="center"/>
    </xf>
    <xf numFmtId="0" fontId="2" fillId="4" borderId="56" xfId="0" applyFont="1" applyFill="1" applyBorder="1" applyAlignment="1">
      <alignment horizontal="center"/>
    </xf>
    <xf numFmtId="0" fontId="2" fillId="7" borderId="51" xfId="0" applyFont="1" applyFill="1" applyBorder="1" applyAlignment="1">
      <alignment horizontal="center"/>
    </xf>
    <xf numFmtId="0" fontId="0" fillId="16" borderId="53" xfId="0" applyFill="1" applyBorder="1"/>
    <xf numFmtId="0" fontId="1" fillId="16" borderId="53" xfId="0" applyFont="1" applyFill="1" applyBorder="1" applyAlignment="1">
      <alignment horizontal="center" vertical="center"/>
    </xf>
    <xf numFmtId="0" fontId="1" fillId="16" borderId="53" xfId="0" applyFont="1" applyFill="1" applyBorder="1" applyAlignment="1">
      <alignment horizontal="center"/>
    </xf>
    <xf numFmtId="0" fontId="1" fillId="16" borderId="57" xfId="0" applyFont="1" applyFill="1" applyBorder="1" applyAlignment="1">
      <alignment horizontal="center"/>
    </xf>
    <xf numFmtId="0" fontId="0" fillId="11" borderId="56" xfId="0" applyFill="1" applyBorder="1"/>
    <xf numFmtId="0" fontId="15" fillId="13" borderId="59" xfId="0" applyFont="1" applyFill="1" applyBorder="1" applyAlignment="1">
      <alignment horizontal="center" vertical="center" wrapText="1"/>
    </xf>
    <xf numFmtId="0" fontId="15" fillId="13" borderId="53" xfId="0" applyFont="1" applyFill="1" applyBorder="1" applyAlignment="1">
      <alignment horizontal="center" vertical="center" wrapText="1"/>
    </xf>
    <xf numFmtId="0" fontId="0" fillId="13" borderId="53" xfId="0" applyFill="1" applyBorder="1"/>
    <xf numFmtId="0" fontId="1" fillId="13" borderId="53" xfId="0" applyFont="1" applyFill="1" applyBorder="1" applyAlignment="1">
      <alignment horizontal="center" vertical="center"/>
    </xf>
    <xf numFmtId="0" fontId="1" fillId="14" borderId="25" xfId="0" applyFont="1" applyFill="1" applyBorder="1" applyAlignment="1">
      <alignment horizontal="center"/>
    </xf>
    <xf numFmtId="0" fontId="23" fillId="14" borderId="2" xfId="0" applyFont="1" applyFill="1" applyBorder="1" applyAlignment="1">
      <alignment horizontal="center" vertical="center"/>
    </xf>
    <xf numFmtId="0" fontId="23" fillId="18" borderId="24" xfId="0" applyFont="1" applyFill="1" applyBorder="1" applyAlignment="1">
      <alignment horizontal="center" vertical="center"/>
    </xf>
    <xf numFmtId="0" fontId="0" fillId="16" borderId="59" xfId="0" applyFill="1" applyBorder="1"/>
    <xf numFmtId="0" fontId="5" fillId="5" borderId="56" xfId="0" applyFont="1" applyFill="1" applyBorder="1" applyAlignment="1">
      <alignment horizontal="center" vertical="center" wrapText="1"/>
    </xf>
    <xf numFmtId="0" fontId="0" fillId="5" borderId="56" xfId="0" applyFill="1" applyBorder="1"/>
    <xf numFmtId="0" fontId="1" fillId="5" borderId="56" xfId="0" applyFont="1" applyFill="1" applyBorder="1" applyAlignment="1">
      <alignment horizontal="center" vertical="center"/>
    </xf>
    <xf numFmtId="0" fontId="1" fillId="5" borderId="56" xfId="0" applyFont="1" applyFill="1" applyBorder="1" applyAlignment="1">
      <alignment horizontal="center"/>
    </xf>
    <xf numFmtId="0" fontId="5" fillId="11" borderId="56" xfId="0" applyFont="1" applyFill="1" applyBorder="1" applyAlignment="1">
      <alignment horizontal="center" vertical="center" wrapText="1"/>
    </xf>
    <xf numFmtId="0" fontId="1" fillId="11" borderId="56" xfId="0" applyFont="1" applyFill="1" applyBorder="1" applyAlignment="1">
      <alignment horizontal="center" vertical="center"/>
    </xf>
    <xf numFmtId="0" fontId="5" fillId="5" borderId="56" xfId="0" applyFont="1" applyFill="1" applyBorder="1" applyAlignment="1">
      <alignment horizontal="center" wrapText="1"/>
    </xf>
    <xf numFmtId="0" fontId="6" fillId="10" borderId="56" xfId="0" applyFont="1" applyFill="1" applyBorder="1" applyAlignment="1">
      <alignment horizontal="center" vertical="center"/>
    </xf>
    <xf numFmtId="0" fontId="1" fillId="10" borderId="56" xfId="0" applyFont="1" applyFill="1" applyBorder="1" applyAlignment="1">
      <alignment horizontal="center"/>
    </xf>
    <xf numFmtId="0" fontId="0" fillId="10" borderId="56" xfId="0" applyFill="1" applyBorder="1"/>
    <xf numFmtId="0" fontId="5" fillId="6" borderId="56" xfId="0" applyFont="1" applyFill="1" applyBorder="1" applyAlignment="1">
      <alignment horizontal="center" vertical="center" wrapText="1"/>
    </xf>
    <xf numFmtId="0" fontId="1" fillId="6" borderId="56" xfId="0" applyFont="1" applyFill="1" applyBorder="1" applyAlignment="1">
      <alignment horizontal="center" vertical="center"/>
    </xf>
    <xf numFmtId="0" fontId="0" fillId="6" borderId="56" xfId="0" applyFill="1" applyBorder="1"/>
    <xf numFmtId="0" fontId="1" fillId="6" borderId="56" xfId="0" applyFont="1" applyFill="1" applyBorder="1" applyAlignment="1">
      <alignment horizontal="center"/>
    </xf>
    <xf numFmtId="0" fontId="16" fillId="18" borderId="56" xfId="0" applyFont="1" applyFill="1" applyBorder="1"/>
    <xf numFmtId="0" fontId="15" fillId="18" borderId="56" xfId="0" applyFont="1" applyFill="1" applyBorder="1" applyAlignment="1">
      <alignment horizontal="center" wrapText="1"/>
    </xf>
    <xf numFmtId="0" fontId="0" fillId="18" borderId="56" xfId="0" applyFill="1" applyBorder="1"/>
    <xf numFmtId="0" fontId="1" fillId="18" borderId="56" xfId="0" applyFont="1" applyFill="1" applyBorder="1" applyAlignment="1">
      <alignment horizontal="center"/>
    </xf>
    <xf numFmtId="0" fontId="1" fillId="18" borderId="56" xfId="0" applyFont="1" applyFill="1" applyBorder="1" applyAlignment="1"/>
    <xf numFmtId="0" fontId="16" fillId="19" borderId="56" xfId="0" applyFont="1" applyFill="1" applyBorder="1"/>
    <xf numFmtId="0" fontId="15" fillId="19" borderId="56" xfId="0" applyFont="1" applyFill="1" applyBorder="1" applyAlignment="1">
      <alignment horizontal="center" wrapText="1"/>
    </xf>
    <xf numFmtId="0" fontId="0" fillId="19" borderId="56" xfId="0" applyFill="1" applyBorder="1"/>
    <xf numFmtId="165" fontId="1" fillId="19" borderId="56" xfId="0" applyNumberFormat="1" applyFont="1" applyFill="1" applyBorder="1" applyAlignment="1">
      <alignment horizontal="center"/>
    </xf>
    <xf numFmtId="0" fontId="1" fillId="19" borderId="56" xfId="0" applyFont="1" applyFill="1" applyBorder="1" applyAlignment="1">
      <alignment horizontal="center"/>
    </xf>
    <xf numFmtId="0" fontId="7" fillId="5" borderId="56" xfId="0" applyFont="1" applyFill="1" applyBorder="1" applyAlignment="1">
      <alignment horizontal="center" wrapText="1"/>
    </xf>
    <xf numFmtId="0" fontId="0" fillId="8" borderId="56" xfId="0" applyFill="1" applyBorder="1"/>
    <xf numFmtId="0" fontId="5" fillId="8" borderId="56" xfId="0" applyFont="1" applyFill="1" applyBorder="1" applyAlignment="1">
      <alignment horizontal="center" wrapText="1"/>
    </xf>
    <xf numFmtId="0" fontId="1" fillId="12" borderId="56" xfId="0" applyFont="1" applyFill="1" applyBorder="1" applyAlignment="1">
      <alignment horizontal="center"/>
    </xf>
    <xf numFmtId="1" fontId="1" fillId="12" borderId="56" xfId="0" applyNumberFormat="1" applyFont="1" applyFill="1" applyBorder="1" applyAlignment="1">
      <alignment horizontal="center"/>
    </xf>
    <xf numFmtId="0" fontId="1" fillId="10" borderId="53" xfId="0" applyFont="1" applyFill="1" applyBorder="1" applyAlignment="1">
      <alignment horizontal="center"/>
    </xf>
    <xf numFmtId="0" fontId="0" fillId="5" borderId="19" xfId="0" applyFill="1" applyBorder="1"/>
    <xf numFmtId="0" fontId="0" fillId="11" borderId="19" xfId="0" applyFill="1" applyBorder="1"/>
    <xf numFmtId="0" fontId="1" fillId="13" borderId="54" xfId="0" applyFont="1" applyFill="1" applyBorder="1" applyAlignment="1">
      <alignment horizontal="center"/>
    </xf>
    <xf numFmtId="0" fontId="0" fillId="13" borderId="54" xfId="0" applyFill="1" applyBorder="1"/>
    <xf numFmtId="0" fontId="0" fillId="13" borderId="55" xfId="0" applyFill="1" applyBorder="1"/>
    <xf numFmtId="0" fontId="1" fillId="5" borderId="54" xfId="0" applyFont="1" applyFill="1" applyBorder="1" applyAlignment="1">
      <alignment horizontal="center"/>
    </xf>
    <xf numFmtId="0" fontId="1" fillId="11" borderId="54" xfId="0" applyFont="1" applyFill="1" applyBorder="1" applyAlignment="1">
      <alignment horizontal="center"/>
    </xf>
    <xf numFmtId="0" fontId="1" fillId="10" borderId="54" xfId="0" applyFont="1" applyFill="1" applyBorder="1" applyAlignment="1">
      <alignment horizontal="center"/>
    </xf>
    <xf numFmtId="0" fontId="1" fillId="6" borderId="54" xfId="0" applyFont="1" applyFill="1" applyBorder="1" applyAlignment="1">
      <alignment horizontal="center"/>
    </xf>
    <xf numFmtId="0" fontId="1" fillId="18" borderId="54" xfId="0" applyFont="1" applyFill="1" applyBorder="1" applyAlignment="1">
      <alignment horizontal="center"/>
    </xf>
    <xf numFmtId="0" fontId="1" fillId="19" borderId="54" xfId="0" applyFont="1" applyFill="1" applyBorder="1" applyAlignment="1">
      <alignment horizontal="center"/>
    </xf>
    <xf numFmtId="0" fontId="5" fillId="5" borderId="54" xfId="0" applyFont="1" applyFill="1" applyBorder="1" applyAlignment="1">
      <alignment horizontal="center" wrapText="1"/>
    </xf>
    <xf numFmtId="0" fontId="5" fillId="8" borderId="54" xfId="0" applyFont="1" applyFill="1" applyBorder="1" applyAlignment="1">
      <alignment horizontal="center" wrapText="1"/>
    </xf>
    <xf numFmtId="0" fontId="1" fillId="12" borderId="54" xfId="0" applyFont="1" applyFill="1" applyBorder="1" applyAlignment="1">
      <alignment horizontal="center"/>
    </xf>
    <xf numFmtId="0" fontId="1" fillId="10" borderId="39" xfId="0" applyFont="1" applyFill="1" applyBorder="1" applyAlignment="1">
      <alignment horizontal="center"/>
    </xf>
    <xf numFmtId="0" fontId="1" fillId="14" borderId="52" xfId="0" applyFont="1" applyFill="1" applyBorder="1" applyAlignment="1">
      <alignment horizontal="center"/>
    </xf>
    <xf numFmtId="0" fontId="1" fillId="5" borderId="30" xfId="0" applyFont="1" applyFill="1" applyBorder="1" applyAlignment="1">
      <alignment horizontal="center"/>
    </xf>
    <xf numFmtId="0" fontId="1" fillId="11" borderId="30" xfId="0" applyFont="1" applyFill="1" applyBorder="1" applyAlignment="1">
      <alignment horizontal="center"/>
    </xf>
    <xf numFmtId="0" fontId="1" fillId="13" borderId="52" xfId="0" applyFont="1" applyFill="1" applyBorder="1" applyAlignment="1">
      <alignment horizontal="center"/>
    </xf>
    <xf numFmtId="0" fontId="1" fillId="10" borderId="30" xfId="0" applyFont="1" applyFill="1" applyBorder="1" applyAlignment="1">
      <alignment horizontal="center"/>
    </xf>
    <xf numFmtId="0" fontId="1" fillId="6" borderId="30" xfId="0" applyFont="1" applyFill="1" applyBorder="1" applyAlignment="1">
      <alignment horizontal="center"/>
    </xf>
    <xf numFmtId="0" fontId="1" fillId="18" borderId="52" xfId="0" applyFont="1" applyFill="1" applyBorder="1" applyAlignment="1">
      <alignment horizontal="center"/>
    </xf>
    <xf numFmtId="0" fontId="1" fillId="19" borderId="52" xfId="0" applyFont="1" applyFill="1" applyBorder="1" applyAlignment="1">
      <alignment horizontal="center"/>
    </xf>
    <xf numFmtId="0" fontId="1" fillId="19" borderId="57" xfId="0" applyFont="1" applyFill="1" applyBorder="1" applyAlignment="1">
      <alignment horizontal="center"/>
    </xf>
    <xf numFmtId="0" fontId="1" fillId="8" borderId="30" xfId="0" applyFont="1" applyFill="1" applyBorder="1" applyAlignment="1">
      <alignment horizontal="center"/>
    </xf>
    <xf numFmtId="0" fontId="1" fillId="12" borderId="61" xfId="0" applyFont="1" applyFill="1" applyBorder="1" applyAlignment="1">
      <alignment horizontal="center"/>
    </xf>
    <xf numFmtId="0" fontId="5" fillId="5" borderId="58" xfId="0" applyFont="1" applyFill="1" applyBorder="1" applyAlignment="1">
      <alignment horizontal="center" vertical="center" wrapText="1"/>
    </xf>
    <xf numFmtId="0" fontId="5" fillId="11" borderId="58" xfId="0" applyFont="1" applyFill="1" applyBorder="1" applyAlignment="1">
      <alignment horizontal="center" vertical="center" wrapText="1"/>
    </xf>
    <xf numFmtId="0" fontId="5" fillId="5" borderId="58" xfId="0" applyFont="1" applyFill="1" applyBorder="1" applyAlignment="1">
      <alignment horizontal="center" wrapText="1"/>
    </xf>
    <xf numFmtId="0" fontId="6" fillId="10" borderId="58" xfId="0" applyFont="1" applyFill="1" applyBorder="1" applyAlignment="1">
      <alignment horizontal="right" vertical="center"/>
    </xf>
    <xf numFmtId="0" fontId="5" fillId="6" borderId="58" xfId="0" applyFont="1" applyFill="1" applyBorder="1" applyAlignment="1">
      <alignment horizontal="center" vertical="center" wrapText="1"/>
    </xf>
    <xf numFmtId="0" fontId="15" fillId="18" borderId="58" xfId="0" applyFont="1" applyFill="1" applyBorder="1" applyAlignment="1">
      <alignment horizontal="center" vertical="center"/>
    </xf>
    <xf numFmtId="0" fontId="17" fillId="19" borderId="58" xfId="0" applyFont="1" applyFill="1" applyBorder="1" applyAlignment="1">
      <alignment horizontal="center" vertical="center"/>
    </xf>
    <xf numFmtId="0" fontId="15" fillId="19" borderId="58" xfId="0" applyFont="1" applyFill="1" applyBorder="1" applyAlignment="1">
      <alignment horizontal="center" wrapText="1"/>
    </xf>
    <xf numFmtId="0" fontId="1" fillId="5" borderId="58" xfId="0" applyFont="1" applyFill="1" applyBorder="1" applyAlignment="1">
      <alignment horizontal="center"/>
    </xf>
    <xf numFmtId="0" fontId="1" fillId="8" borderId="58" xfId="0" applyFont="1" applyFill="1" applyBorder="1" applyAlignment="1">
      <alignment horizontal="center"/>
    </xf>
    <xf numFmtId="0" fontId="1" fillId="6" borderId="58" xfId="0" applyFont="1" applyFill="1" applyBorder="1" applyAlignment="1">
      <alignment horizontal="center"/>
    </xf>
    <xf numFmtId="0" fontId="1" fillId="12" borderId="58" xfId="0" applyFont="1" applyFill="1" applyBorder="1" applyAlignment="1">
      <alignment horizontal="center"/>
    </xf>
    <xf numFmtId="0" fontId="1" fillId="10" borderId="59" xfId="0" applyFont="1" applyFill="1" applyBorder="1" applyAlignment="1">
      <alignment horizontal="center"/>
    </xf>
    <xf numFmtId="0" fontId="1" fillId="9" borderId="21" xfId="0" applyFont="1" applyFill="1" applyBorder="1" applyAlignment="1">
      <alignment horizontal="center"/>
    </xf>
    <xf numFmtId="0" fontId="17" fillId="18" borderId="3" xfId="0" applyFont="1" applyFill="1" applyBorder="1" applyAlignment="1">
      <alignment horizontal="center" vertical="center"/>
    </xf>
    <xf numFmtId="0" fontId="17" fillId="18" borderId="22" xfId="0" applyFont="1" applyFill="1" applyBorder="1" applyAlignment="1">
      <alignment horizontal="center" vertical="center"/>
    </xf>
    <xf numFmtId="0" fontId="17" fillId="19" borderId="22" xfId="0" applyFont="1" applyFill="1" applyBorder="1" applyAlignment="1">
      <alignment horizontal="center" vertical="center"/>
    </xf>
    <xf numFmtId="0" fontId="4" fillId="19" borderId="62" xfId="0" applyFont="1" applyFill="1" applyBorder="1" applyAlignment="1">
      <alignment horizontal="center" vertical="center"/>
    </xf>
    <xf numFmtId="0" fontId="17" fillId="19" borderId="62" xfId="0" applyFont="1" applyFill="1" applyBorder="1" applyAlignment="1">
      <alignment horizontal="center" vertical="center"/>
    </xf>
    <xf numFmtId="0" fontId="0" fillId="16" borderId="51" xfId="0" applyFill="1" applyBorder="1"/>
    <xf numFmtId="0" fontId="1" fillId="16" borderId="51" xfId="0" applyFont="1" applyFill="1" applyBorder="1" applyAlignment="1">
      <alignment horizontal="center"/>
    </xf>
    <xf numFmtId="0" fontId="0" fillId="16" borderId="63" xfId="0" applyFill="1" applyBorder="1"/>
    <xf numFmtId="0" fontId="0" fillId="16" borderId="50" xfId="0" applyFill="1" applyBorder="1"/>
    <xf numFmtId="0" fontId="1" fillId="16" borderId="43" xfId="0" applyFont="1" applyFill="1" applyBorder="1" applyAlignment="1">
      <alignment horizontal="center"/>
    </xf>
    <xf numFmtId="0" fontId="0" fillId="16" borderId="43" xfId="0" applyFill="1" applyBorder="1"/>
    <xf numFmtId="0" fontId="1" fillId="16" borderId="51" xfId="0" applyFont="1" applyFill="1" applyBorder="1" applyAlignment="1">
      <alignment horizontal="center" vertical="center"/>
    </xf>
    <xf numFmtId="0" fontId="1" fillId="16" borderId="64" xfId="0" applyFont="1" applyFill="1" applyBorder="1" applyAlignment="1">
      <alignment horizontal="center"/>
    </xf>
    <xf numFmtId="0" fontId="2" fillId="0" borderId="5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/>
    </xf>
    <xf numFmtId="0" fontId="2" fillId="0" borderId="58" xfId="0" applyFont="1" applyBorder="1" applyAlignment="1">
      <alignment horizontal="center"/>
    </xf>
    <xf numFmtId="0" fontId="2" fillId="0" borderId="40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4" borderId="54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4" borderId="58" xfId="0" applyFont="1" applyFill="1" applyBorder="1" applyAlignment="1">
      <alignment horizontal="center"/>
    </xf>
    <xf numFmtId="0" fontId="2" fillId="4" borderId="54" xfId="0" applyFont="1" applyFill="1" applyBorder="1" applyAlignment="1">
      <alignment horizontal="center" vertical="center"/>
    </xf>
    <xf numFmtId="0" fontId="2" fillId="4" borderId="58" xfId="0" applyFont="1" applyFill="1" applyBorder="1" applyAlignment="1">
      <alignment horizontal="center" vertical="center"/>
    </xf>
    <xf numFmtId="0" fontId="2" fillId="7" borderId="54" xfId="0" applyFont="1" applyFill="1" applyBorder="1" applyAlignment="1">
      <alignment horizontal="center" vertical="center"/>
    </xf>
    <xf numFmtId="0" fontId="2" fillId="7" borderId="14" xfId="0" applyFont="1" applyFill="1" applyBorder="1" applyAlignment="1">
      <alignment horizontal="center" vertical="center"/>
    </xf>
    <xf numFmtId="0" fontId="2" fillId="7" borderId="58" xfId="0" applyFont="1" applyFill="1" applyBorder="1" applyAlignment="1">
      <alignment horizontal="center" vertical="center"/>
    </xf>
    <xf numFmtId="0" fontId="2" fillId="7" borderId="54" xfId="0" applyFont="1" applyFill="1" applyBorder="1" applyAlignment="1">
      <alignment horizontal="center"/>
    </xf>
    <xf numFmtId="0" fontId="2" fillId="7" borderId="58" xfId="0" applyFont="1" applyFill="1" applyBorder="1" applyAlignment="1">
      <alignment horizontal="center"/>
    </xf>
    <xf numFmtId="0" fontId="2" fillId="7" borderId="55" xfId="0" applyFont="1" applyFill="1" applyBorder="1" applyAlignment="1">
      <alignment horizontal="center"/>
    </xf>
    <xf numFmtId="0" fontId="2" fillId="7" borderId="59" xfId="0" applyFont="1" applyFill="1" applyBorder="1" applyAlignment="1">
      <alignment horizontal="center"/>
    </xf>
    <xf numFmtId="0" fontId="14" fillId="0" borderId="36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/>
    </xf>
    <xf numFmtId="0" fontId="1" fillId="5" borderId="54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5" borderId="58" xfId="0" applyFont="1" applyFill="1" applyBorder="1" applyAlignment="1">
      <alignment horizontal="center" vertical="center"/>
    </xf>
    <xf numFmtId="0" fontId="2" fillId="7" borderId="53" xfId="0" applyFont="1" applyFill="1" applyBorder="1" applyAlignment="1">
      <alignment horizontal="center"/>
    </xf>
    <xf numFmtId="0" fontId="2" fillId="0" borderId="2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7" borderId="23" xfId="0" applyFont="1" applyFill="1" applyBorder="1" applyAlignment="1">
      <alignment horizontal="center" vertical="center"/>
    </xf>
    <xf numFmtId="0" fontId="2" fillId="7" borderId="15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2" fillId="7" borderId="23" xfId="0" applyFont="1" applyFill="1" applyBorder="1" applyAlignment="1">
      <alignment horizontal="center"/>
    </xf>
    <xf numFmtId="0" fontId="2" fillId="7" borderId="15" xfId="0" applyFont="1" applyFill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1" fillId="5" borderId="23" xfId="0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4" borderId="56" xfId="0" applyFont="1" applyFill="1" applyBorder="1" applyAlignment="1">
      <alignment horizontal="center"/>
    </xf>
    <xf numFmtId="0" fontId="2" fillId="7" borderId="16" xfId="0" applyFont="1" applyFill="1" applyBorder="1" applyAlignment="1">
      <alignment horizontal="center"/>
    </xf>
    <xf numFmtId="0" fontId="2" fillId="7" borderId="4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0" borderId="49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7" borderId="43" xfId="0" applyFont="1" applyFill="1" applyBorder="1" applyAlignment="1">
      <alignment horizontal="center"/>
    </xf>
    <xf numFmtId="0" fontId="2" fillId="7" borderId="50" xfId="0" applyFont="1" applyFill="1" applyBorder="1" applyAlignment="1">
      <alignment horizontal="center"/>
    </xf>
    <xf numFmtId="0" fontId="6" fillId="10" borderId="19" xfId="0" applyFont="1" applyFill="1" applyBorder="1" applyAlignment="1">
      <alignment horizontal="right" vertical="center"/>
    </xf>
    <xf numFmtId="0" fontId="6" fillId="10" borderId="20" xfId="0" applyFont="1" applyFill="1" applyBorder="1" applyAlignment="1">
      <alignment horizontal="right" vertical="center"/>
    </xf>
    <xf numFmtId="0" fontId="6" fillId="10" borderId="21" xfId="0" applyFont="1" applyFill="1" applyBorder="1" applyAlignment="1">
      <alignment horizontal="right" vertical="center"/>
    </xf>
    <xf numFmtId="0" fontId="10" fillId="9" borderId="19" xfId="0" applyFont="1" applyFill="1" applyBorder="1" applyAlignment="1">
      <alignment horizontal="center"/>
    </xf>
    <xf numFmtId="0" fontId="10" fillId="9" borderId="20" xfId="0" applyFont="1" applyFill="1" applyBorder="1" applyAlignment="1">
      <alignment horizontal="center"/>
    </xf>
    <xf numFmtId="0" fontId="10" fillId="9" borderId="21" xfId="0" applyFont="1" applyFill="1" applyBorder="1" applyAlignment="1">
      <alignment horizontal="center"/>
    </xf>
    <xf numFmtId="0" fontId="2" fillId="20" borderId="19" xfId="0" applyFont="1" applyFill="1" applyBorder="1" applyAlignment="1">
      <alignment horizontal="center" vertical="center"/>
    </xf>
    <xf numFmtId="0" fontId="2" fillId="20" borderId="20" xfId="0" applyFont="1" applyFill="1" applyBorder="1" applyAlignment="1">
      <alignment horizontal="center" vertical="center"/>
    </xf>
    <xf numFmtId="0" fontId="2" fillId="20" borderId="21" xfId="0" applyFont="1" applyFill="1" applyBorder="1" applyAlignment="1">
      <alignment horizontal="center" vertical="center"/>
    </xf>
    <xf numFmtId="0" fontId="6" fillId="11" borderId="32" xfId="0" applyFont="1" applyFill="1" applyBorder="1" applyAlignment="1">
      <alignment horizontal="right" vertical="center"/>
    </xf>
    <xf numFmtId="0" fontId="6" fillId="11" borderId="41" xfId="0" applyFont="1" applyFill="1" applyBorder="1" applyAlignment="1">
      <alignment horizontal="right"/>
    </xf>
    <xf numFmtId="0" fontId="6" fillId="11" borderId="46" xfId="0" applyFont="1" applyFill="1" applyBorder="1" applyAlignment="1">
      <alignment horizontal="right"/>
    </xf>
    <xf numFmtId="0" fontId="6" fillId="11" borderId="42" xfId="0" applyFont="1" applyFill="1" applyBorder="1" applyAlignment="1">
      <alignment horizontal="right"/>
    </xf>
    <xf numFmtId="0" fontId="1" fillId="10" borderId="19" xfId="0" applyFont="1" applyFill="1" applyBorder="1" applyAlignment="1">
      <alignment horizontal="right"/>
    </xf>
    <xf numFmtId="0" fontId="1" fillId="10" borderId="20" xfId="0" applyFont="1" applyFill="1" applyBorder="1" applyAlignment="1">
      <alignment horizontal="right"/>
    </xf>
    <xf numFmtId="0" fontId="1" fillId="10" borderId="21" xfId="0" applyFont="1" applyFill="1" applyBorder="1" applyAlignment="1">
      <alignment horizontal="right"/>
    </xf>
    <xf numFmtId="0" fontId="1" fillId="9" borderId="19" xfId="0" applyFont="1" applyFill="1" applyBorder="1" applyAlignment="1">
      <alignment horizontal="right"/>
    </xf>
    <xf numFmtId="0" fontId="1" fillId="9" borderId="20" xfId="0" applyFont="1" applyFill="1" applyBorder="1" applyAlignment="1">
      <alignment horizontal="right"/>
    </xf>
    <xf numFmtId="0" fontId="1" fillId="9" borderId="21" xfId="0" applyFont="1" applyFill="1" applyBorder="1" applyAlignment="1">
      <alignment horizontal="right"/>
    </xf>
    <xf numFmtId="0" fontId="1" fillId="12" borderId="19" xfId="0" applyFont="1" applyFill="1" applyBorder="1" applyAlignment="1">
      <alignment horizontal="right"/>
    </xf>
    <xf numFmtId="0" fontId="1" fillId="12" borderId="20" xfId="0" applyFont="1" applyFill="1" applyBorder="1" applyAlignment="1">
      <alignment horizontal="right"/>
    </xf>
    <xf numFmtId="0" fontId="1" fillId="12" borderId="21" xfId="0" applyFont="1" applyFill="1" applyBorder="1" applyAlignment="1">
      <alignment horizontal="right"/>
    </xf>
    <xf numFmtId="0" fontId="6" fillId="5" borderId="19" xfId="0" applyFont="1" applyFill="1" applyBorder="1" applyAlignment="1">
      <alignment horizontal="right" vertical="center"/>
    </xf>
    <xf numFmtId="0" fontId="6" fillId="5" borderId="20" xfId="0" applyFont="1" applyFill="1" applyBorder="1" applyAlignment="1">
      <alignment horizontal="right" vertical="center"/>
    </xf>
    <xf numFmtId="0" fontId="6" fillId="5" borderId="21" xfId="0" applyFont="1" applyFill="1" applyBorder="1" applyAlignment="1">
      <alignment horizontal="right" vertical="center"/>
    </xf>
    <xf numFmtId="0" fontId="6" fillId="6" borderId="19" xfId="0" applyFont="1" applyFill="1" applyBorder="1" applyAlignment="1">
      <alignment horizontal="right" vertical="center"/>
    </xf>
    <xf numFmtId="0" fontId="6" fillId="6" borderId="20" xfId="0" applyFont="1" applyFill="1" applyBorder="1" applyAlignment="1">
      <alignment horizontal="right" vertical="center"/>
    </xf>
    <xf numFmtId="0" fontId="6" fillId="6" borderId="21" xfId="0" applyFont="1" applyFill="1" applyBorder="1" applyAlignment="1">
      <alignment horizontal="right" vertical="center"/>
    </xf>
    <xf numFmtId="0" fontId="6" fillId="8" borderId="19" xfId="0" applyFont="1" applyFill="1" applyBorder="1" applyAlignment="1">
      <alignment horizontal="right"/>
    </xf>
    <xf numFmtId="0" fontId="6" fillId="8" borderId="20" xfId="0" applyFont="1" applyFill="1" applyBorder="1" applyAlignment="1">
      <alignment horizontal="right"/>
    </xf>
    <xf numFmtId="0" fontId="6" fillId="8" borderId="21" xfId="0" applyFont="1" applyFill="1" applyBorder="1" applyAlignment="1">
      <alignment horizontal="right"/>
    </xf>
    <xf numFmtId="0" fontId="6" fillId="5" borderId="19" xfId="0" applyFont="1" applyFill="1" applyBorder="1" applyAlignment="1">
      <alignment horizontal="right"/>
    </xf>
    <xf numFmtId="0" fontId="6" fillId="5" borderId="20" xfId="0" applyFont="1" applyFill="1" applyBorder="1" applyAlignment="1">
      <alignment horizontal="right"/>
    </xf>
    <xf numFmtId="0" fontId="6" fillId="5" borderId="21" xfId="0" applyFont="1" applyFill="1" applyBorder="1" applyAlignment="1">
      <alignment horizontal="right"/>
    </xf>
    <xf numFmtId="0" fontId="1" fillId="16" borderId="19" xfId="0" applyFont="1" applyFill="1" applyBorder="1" applyAlignment="1">
      <alignment horizontal="right"/>
    </xf>
    <xf numFmtId="0" fontId="1" fillId="16" borderId="20" xfId="0" applyFont="1" applyFill="1" applyBorder="1" applyAlignment="1">
      <alignment horizontal="right"/>
    </xf>
    <xf numFmtId="0" fontId="1" fillId="16" borderId="21" xfId="0" applyFont="1" applyFill="1" applyBorder="1" applyAlignment="1">
      <alignment horizontal="right"/>
    </xf>
    <xf numFmtId="0" fontId="1" fillId="0" borderId="0" xfId="0" applyFont="1" applyBorder="1" applyAlignment="1">
      <alignment horizontal="center" vertical="center" textRotation="90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16" borderId="32" xfId="0" applyFont="1" applyFill="1" applyBorder="1" applyAlignment="1">
      <alignment horizontal="right"/>
    </xf>
    <xf numFmtId="0" fontId="1" fillId="11" borderId="3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66676</xdr:rowOff>
    </xdr:from>
    <xdr:to>
      <xdr:col>3</xdr:col>
      <xdr:colOff>1838325</xdr:colOff>
      <xdr:row>2</xdr:row>
      <xdr:rowOff>64897</xdr:rowOff>
    </xdr:to>
    <xdr:pic>
      <xdr:nvPicPr>
        <xdr:cNvPr id="1025" name="Image 1" descr="C:\Users\RECTORAT\AppData\Local\Temp\logo_senidn-01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0575" y="66676"/>
          <a:ext cx="3781425" cy="82689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731520</xdr:colOff>
      <xdr:row>1</xdr:row>
      <xdr:rowOff>149326</xdr:rowOff>
    </xdr:from>
    <xdr:to>
      <xdr:col>3</xdr:col>
      <xdr:colOff>1137285</xdr:colOff>
      <xdr:row>3</xdr:row>
      <xdr:rowOff>72517</xdr:rowOff>
    </xdr:to>
    <xdr:pic>
      <xdr:nvPicPr>
        <xdr:cNvPr id="4" name="Image 1" descr="C:\Users\RECTORAT\AppData\Local\Temp\logo_senidn-01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520" y="332206"/>
          <a:ext cx="2783205" cy="6089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731521</xdr:colOff>
      <xdr:row>1</xdr:row>
      <xdr:rowOff>124679</xdr:rowOff>
    </xdr:from>
    <xdr:to>
      <xdr:col>3</xdr:col>
      <xdr:colOff>1143001</xdr:colOff>
      <xdr:row>3</xdr:row>
      <xdr:rowOff>51502</xdr:rowOff>
    </xdr:to>
    <xdr:pic>
      <xdr:nvPicPr>
        <xdr:cNvPr id="2" name="Image 1" descr="C:\Users\RECTORAT\AppData\Local\Temp\logo_senidn-01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521" y="307559"/>
          <a:ext cx="2788920" cy="6278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89"/>
  <sheetViews>
    <sheetView tabSelected="1" zoomScale="80" zoomScaleNormal="80" workbookViewId="0">
      <pane xSplit="4" ySplit="3" topLeftCell="E10" activePane="bottomRight" state="frozen"/>
      <selection pane="topRight" activeCell="E1" sqref="E1"/>
      <selection pane="bottomLeft" activeCell="A4" sqref="A4"/>
      <selection pane="bottomRight" activeCell="M29" sqref="M29"/>
    </sheetView>
  </sheetViews>
  <sheetFormatPr baseColWidth="10" defaultRowHeight="14.4" x14ac:dyDescent="0.3"/>
  <cols>
    <col min="1" max="1" width="11.5546875" customWidth="1"/>
    <col min="2" max="2" width="16.33203125" customWidth="1"/>
    <col min="3" max="3" width="11.88671875" bestFit="1" customWidth="1"/>
    <col min="4" max="4" width="30.5546875" bestFit="1" customWidth="1"/>
    <col min="5" max="5" width="4.5546875" bestFit="1" customWidth="1"/>
    <col min="6" max="6" width="5" bestFit="1" customWidth="1"/>
    <col min="7" max="7" width="4.109375" bestFit="1" customWidth="1"/>
    <col min="8" max="8" width="5.5546875" bestFit="1" customWidth="1"/>
    <col min="9" max="9" width="4.44140625" bestFit="1" customWidth="1"/>
    <col min="10" max="10" width="6.44140625" customWidth="1"/>
    <col min="11" max="11" width="4.5546875" customWidth="1"/>
    <col min="12" max="12" width="5.33203125" bestFit="1" customWidth="1"/>
    <col min="13" max="13" width="6.88671875" customWidth="1"/>
    <col min="14" max="14" width="5.88671875" bestFit="1" customWidth="1"/>
    <col min="15" max="17" width="6.33203125" customWidth="1"/>
    <col min="18" max="18" width="6.33203125" bestFit="1" customWidth="1"/>
    <col min="19" max="19" width="7.33203125" bestFit="1" customWidth="1"/>
    <col min="20" max="21" width="5.88671875" bestFit="1" customWidth="1"/>
    <col min="22" max="22" width="5.109375" customWidth="1"/>
    <col min="23" max="23" width="3" bestFit="1" customWidth="1"/>
    <col min="24" max="24" width="5.44140625" bestFit="1" customWidth="1"/>
    <col min="25" max="25" width="7.33203125" customWidth="1"/>
    <col min="26" max="26" width="5.6640625" bestFit="1" customWidth="1"/>
    <col min="27" max="27" width="5.109375" customWidth="1"/>
    <col min="28" max="28" width="6.5546875" bestFit="1" customWidth="1"/>
    <col min="29" max="29" width="7.33203125" customWidth="1"/>
    <col min="30" max="30" width="6" bestFit="1" customWidth="1"/>
    <col min="31" max="31" width="4.88671875" bestFit="1" customWidth="1"/>
    <col min="32" max="32" width="14.44140625" customWidth="1"/>
    <col min="33" max="33" width="6.44140625" bestFit="1" customWidth="1"/>
    <col min="34" max="34" width="5.109375" customWidth="1"/>
    <col min="35" max="35" width="5.6640625" customWidth="1"/>
    <col min="36" max="36" width="3" customWidth="1"/>
    <col min="38" max="38" width="9.5546875" customWidth="1"/>
    <col min="39" max="39" width="9.33203125" customWidth="1"/>
    <col min="40" max="40" width="4.5546875" bestFit="1" customWidth="1"/>
    <col min="41" max="41" width="17.88671875" bestFit="1" customWidth="1"/>
    <col min="43" max="43" width="11.5546875" customWidth="1"/>
    <col min="45" max="45" width="11.5546875" customWidth="1"/>
    <col min="47" max="47" width="6.21875" bestFit="1" customWidth="1"/>
    <col min="48" max="48" width="7.44140625" bestFit="1" customWidth="1"/>
    <col min="49" max="49" width="8.88671875" bestFit="1" customWidth="1"/>
    <col min="50" max="50" width="6.6640625" bestFit="1" customWidth="1"/>
    <col min="51" max="52" width="6.21875" bestFit="1" customWidth="1"/>
  </cols>
  <sheetData>
    <row r="1" spans="2:40" ht="15" thickBot="1" x14ac:dyDescent="0.35">
      <c r="D1" s="13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13"/>
      <c r="AD1" s="13"/>
      <c r="AE1" s="13"/>
      <c r="AF1" s="13"/>
    </row>
    <row r="2" spans="2:40" ht="50.4" customHeight="1" thickBot="1" x14ac:dyDescent="0.35">
      <c r="E2" s="342" t="s">
        <v>77</v>
      </c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  <c r="S2" s="343"/>
      <c r="T2" s="343"/>
      <c r="U2" s="343"/>
      <c r="V2" s="343"/>
      <c r="W2" s="343"/>
      <c r="X2" s="343"/>
      <c r="Y2" s="343"/>
      <c r="Z2" s="343"/>
      <c r="AA2" s="343"/>
      <c r="AB2" s="343"/>
      <c r="AC2" s="343"/>
      <c r="AD2" s="343"/>
      <c r="AE2" s="343"/>
      <c r="AF2" s="344"/>
      <c r="AN2" s="57"/>
    </row>
    <row r="3" spans="2:40" ht="89.4" customHeight="1" thickBot="1" x14ac:dyDescent="0.35">
      <c r="B3" s="43" t="s">
        <v>0</v>
      </c>
      <c r="C3" s="45" t="s">
        <v>1</v>
      </c>
      <c r="D3" s="44" t="s">
        <v>2</v>
      </c>
      <c r="E3" s="15" t="s">
        <v>3</v>
      </c>
      <c r="F3" s="14" t="s">
        <v>4</v>
      </c>
      <c r="G3" s="15" t="s">
        <v>5</v>
      </c>
      <c r="H3" s="15" t="s">
        <v>6</v>
      </c>
      <c r="I3" s="15" t="s">
        <v>7</v>
      </c>
      <c r="J3" s="15" t="s">
        <v>8</v>
      </c>
      <c r="K3" s="15" t="s">
        <v>9</v>
      </c>
      <c r="L3" s="15" t="s">
        <v>10</v>
      </c>
      <c r="M3" s="15" t="s">
        <v>11</v>
      </c>
      <c r="N3" s="16" t="s">
        <v>12</v>
      </c>
      <c r="O3" s="15" t="s">
        <v>13</v>
      </c>
      <c r="P3" s="17" t="s">
        <v>14</v>
      </c>
      <c r="Q3" s="15" t="s">
        <v>15</v>
      </c>
      <c r="R3" s="15" t="s">
        <v>16</v>
      </c>
      <c r="S3" s="15" t="s">
        <v>73</v>
      </c>
      <c r="T3" s="15" t="s">
        <v>17</v>
      </c>
      <c r="U3" s="15" t="s">
        <v>56</v>
      </c>
      <c r="V3" s="20" t="s">
        <v>18</v>
      </c>
      <c r="W3" s="20" t="s">
        <v>70</v>
      </c>
      <c r="X3" s="15" t="s">
        <v>19</v>
      </c>
      <c r="Y3" s="15" t="s">
        <v>20</v>
      </c>
      <c r="Z3" s="15" t="s">
        <v>21</v>
      </c>
      <c r="AA3" s="15" t="s">
        <v>22</v>
      </c>
      <c r="AB3" s="20" t="s">
        <v>60</v>
      </c>
      <c r="AC3" s="20" t="s">
        <v>61</v>
      </c>
      <c r="AD3" s="18" t="s">
        <v>23</v>
      </c>
      <c r="AE3" s="20" t="s">
        <v>62</v>
      </c>
      <c r="AF3" s="19" t="s">
        <v>93</v>
      </c>
      <c r="AG3" s="1"/>
      <c r="AH3" s="63"/>
      <c r="AN3" s="62"/>
    </row>
    <row r="4" spans="2:40" x14ac:dyDescent="0.3">
      <c r="B4" s="69" t="s">
        <v>26</v>
      </c>
      <c r="C4" s="69" t="s">
        <v>25</v>
      </c>
      <c r="D4" s="70" t="s">
        <v>79</v>
      </c>
      <c r="E4" s="71"/>
      <c r="F4" s="72"/>
      <c r="G4" s="72">
        <v>43</v>
      </c>
      <c r="H4" s="72">
        <v>41</v>
      </c>
      <c r="I4" s="72">
        <v>53</v>
      </c>
      <c r="J4" s="73"/>
      <c r="K4" s="73"/>
      <c r="L4" s="73"/>
      <c r="M4" s="73"/>
      <c r="N4" s="73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5">
        <v>8</v>
      </c>
      <c r="AC4" s="74"/>
      <c r="AD4" s="74"/>
      <c r="AE4" s="74"/>
      <c r="AF4" s="76">
        <f t="shared" ref="AF4:AF12" si="0">SUM(F4:I4)</f>
        <v>137</v>
      </c>
      <c r="AG4" s="61"/>
      <c r="AH4" s="61"/>
    </row>
    <row r="5" spans="2:40" x14ac:dyDescent="0.3">
      <c r="B5" s="69" t="s">
        <v>26</v>
      </c>
      <c r="C5" s="69" t="s">
        <v>25</v>
      </c>
      <c r="D5" s="70" t="s">
        <v>80</v>
      </c>
      <c r="E5" s="77"/>
      <c r="F5" s="78">
        <v>20</v>
      </c>
      <c r="G5" s="79">
        <v>60</v>
      </c>
      <c r="H5" s="79">
        <v>48</v>
      </c>
      <c r="I5" s="78">
        <v>51</v>
      </c>
      <c r="J5" s="80"/>
      <c r="K5" s="80"/>
      <c r="L5" s="80"/>
      <c r="M5" s="80"/>
      <c r="N5" s="80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81">
        <v>10</v>
      </c>
      <c r="AC5" s="74"/>
      <c r="AD5" s="74"/>
      <c r="AE5" s="74"/>
      <c r="AF5" s="76">
        <f t="shared" si="0"/>
        <v>179</v>
      </c>
      <c r="AG5" s="61"/>
      <c r="AH5" s="61"/>
    </row>
    <row r="6" spans="2:40" x14ac:dyDescent="0.3">
      <c r="B6" s="69" t="s">
        <v>26</v>
      </c>
      <c r="C6" s="69" t="s">
        <v>25</v>
      </c>
      <c r="D6" s="70" t="s">
        <v>81</v>
      </c>
      <c r="E6" s="77"/>
      <c r="F6" s="79">
        <v>20</v>
      </c>
      <c r="G6" s="82">
        <v>75</v>
      </c>
      <c r="H6" s="82">
        <v>46</v>
      </c>
      <c r="I6" s="79">
        <v>51</v>
      </c>
      <c r="J6" s="80"/>
      <c r="K6" s="80"/>
      <c r="L6" s="80"/>
      <c r="M6" s="80"/>
      <c r="N6" s="80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81">
        <v>11</v>
      </c>
      <c r="AC6" s="74"/>
      <c r="AD6" s="74"/>
      <c r="AE6" s="74"/>
      <c r="AF6" s="76">
        <f t="shared" si="0"/>
        <v>192</v>
      </c>
      <c r="AG6" s="61"/>
      <c r="AH6" s="61"/>
    </row>
    <row r="7" spans="2:40" x14ac:dyDescent="0.3">
      <c r="B7" s="69" t="s">
        <v>26</v>
      </c>
      <c r="C7" s="69" t="s">
        <v>25</v>
      </c>
      <c r="D7" s="70" t="s">
        <v>82</v>
      </c>
      <c r="E7" s="77"/>
      <c r="F7" s="79">
        <v>20</v>
      </c>
      <c r="G7" s="79">
        <v>79</v>
      </c>
      <c r="H7" s="79">
        <v>70</v>
      </c>
      <c r="I7" s="79">
        <v>98</v>
      </c>
      <c r="J7" s="80"/>
      <c r="K7" s="80"/>
      <c r="L7" s="80"/>
      <c r="M7" s="80"/>
      <c r="N7" s="80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81">
        <v>14</v>
      </c>
      <c r="AC7" s="74"/>
      <c r="AD7" s="74"/>
      <c r="AE7" s="74"/>
      <c r="AF7" s="76">
        <f t="shared" si="0"/>
        <v>267</v>
      </c>
      <c r="AG7" s="61"/>
      <c r="AH7" s="61"/>
    </row>
    <row r="8" spans="2:40" x14ac:dyDescent="0.3">
      <c r="B8" s="83" t="s">
        <v>26</v>
      </c>
      <c r="C8" s="83" t="s">
        <v>25</v>
      </c>
      <c r="D8" s="84" t="s">
        <v>83</v>
      </c>
      <c r="E8" s="85"/>
      <c r="F8" s="86">
        <v>19</v>
      </c>
      <c r="G8" s="86">
        <v>71</v>
      </c>
      <c r="H8" s="86">
        <v>48</v>
      </c>
      <c r="I8" s="86">
        <v>63</v>
      </c>
      <c r="J8" s="87"/>
      <c r="K8" s="87"/>
      <c r="L8" s="87"/>
      <c r="M8" s="87"/>
      <c r="N8" s="87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9">
        <v>12</v>
      </c>
      <c r="AC8" s="88"/>
      <c r="AD8" s="88"/>
      <c r="AE8" s="88"/>
      <c r="AF8" s="90">
        <f t="shared" si="0"/>
        <v>201</v>
      </c>
      <c r="AG8" s="61"/>
      <c r="AH8" s="61"/>
    </row>
    <row r="9" spans="2:40" x14ac:dyDescent="0.3">
      <c r="B9" s="69" t="s">
        <v>26</v>
      </c>
      <c r="C9" s="69" t="s">
        <v>25</v>
      </c>
      <c r="D9" s="70" t="s">
        <v>84</v>
      </c>
      <c r="E9" s="77"/>
      <c r="F9" s="79">
        <v>15</v>
      </c>
      <c r="G9" s="79">
        <v>68</v>
      </c>
      <c r="H9" s="79">
        <v>50</v>
      </c>
      <c r="I9" s="79">
        <v>56</v>
      </c>
      <c r="J9" s="80"/>
      <c r="K9" s="80"/>
      <c r="L9" s="80"/>
      <c r="M9" s="80"/>
      <c r="N9" s="80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81">
        <v>8</v>
      </c>
      <c r="AC9" s="74"/>
      <c r="AD9" s="74"/>
      <c r="AE9" s="74"/>
      <c r="AF9" s="76">
        <f t="shared" si="0"/>
        <v>189</v>
      </c>
      <c r="AG9" s="61"/>
      <c r="AH9" s="61"/>
    </row>
    <row r="10" spans="2:40" ht="15" thickBot="1" x14ac:dyDescent="0.35">
      <c r="B10" s="91" t="s">
        <v>24</v>
      </c>
      <c r="C10" s="91" t="s">
        <v>25</v>
      </c>
      <c r="D10" s="92" t="s">
        <v>78</v>
      </c>
      <c r="E10" s="71"/>
      <c r="F10" s="72">
        <v>19</v>
      </c>
      <c r="G10" s="72">
        <v>40</v>
      </c>
      <c r="H10" s="72">
        <v>29</v>
      </c>
      <c r="I10" s="72">
        <v>44</v>
      </c>
      <c r="J10" s="73"/>
      <c r="K10" s="73"/>
      <c r="L10" s="73"/>
      <c r="M10" s="73"/>
      <c r="N10" s="7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4"/>
      <c r="AB10" s="95">
        <v>6.5</v>
      </c>
      <c r="AC10" s="96"/>
      <c r="AD10" s="93"/>
      <c r="AE10" s="94"/>
      <c r="AF10" s="241">
        <f t="shared" si="0"/>
        <v>132</v>
      </c>
      <c r="AG10" s="61"/>
      <c r="AH10" s="61"/>
    </row>
    <row r="11" spans="2:40" ht="15" thickBot="1" x14ac:dyDescent="0.35">
      <c r="B11" s="358" t="s">
        <v>27</v>
      </c>
      <c r="C11" s="359"/>
      <c r="D11" s="360"/>
      <c r="E11" s="2"/>
      <c r="F11" s="2">
        <f>SUM(F4:F9,F16,F20)</f>
        <v>94</v>
      </c>
      <c r="G11" s="2">
        <f t="shared" ref="G11:I11" si="1">SUM(G4:G9,G16,G20)</f>
        <v>419</v>
      </c>
      <c r="H11" s="2">
        <f t="shared" si="1"/>
        <v>329</v>
      </c>
      <c r="I11" s="2">
        <f t="shared" si="1"/>
        <v>398</v>
      </c>
      <c r="J11" s="2"/>
      <c r="K11" s="2"/>
      <c r="L11" s="2"/>
      <c r="M11" s="2"/>
      <c r="N11" s="2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2">
        <f>SUM(AB4:AB9,AB16,AB20)</f>
        <v>67</v>
      </c>
      <c r="AC11" s="3"/>
      <c r="AD11" s="3"/>
      <c r="AE11" s="226"/>
      <c r="AF11" s="242">
        <f t="shared" si="0"/>
        <v>1240</v>
      </c>
      <c r="AG11" s="64"/>
      <c r="AH11" s="64"/>
    </row>
    <row r="12" spans="2:40" ht="15" thickBot="1" x14ac:dyDescent="0.35">
      <c r="B12" s="345" t="s">
        <v>28</v>
      </c>
      <c r="C12" s="345"/>
      <c r="D12" s="345"/>
      <c r="E12" s="46"/>
      <c r="F12" s="46">
        <f>SUM(F10,F11)</f>
        <v>113</v>
      </c>
      <c r="G12" s="46">
        <f>SUM(G10,G11)</f>
        <v>459</v>
      </c>
      <c r="H12" s="46">
        <f>SUM(H10,H11)</f>
        <v>358</v>
      </c>
      <c r="I12" s="46">
        <f>SUM(I10,I11)</f>
        <v>442</v>
      </c>
      <c r="J12" s="46"/>
      <c r="K12" s="46"/>
      <c r="L12" s="46"/>
      <c r="M12" s="46"/>
      <c r="N12" s="46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6">
        <f>SUM(AB10,AB11)</f>
        <v>73.5</v>
      </c>
      <c r="AC12" s="40"/>
      <c r="AD12" s="40"/>
      <c r="AE12" s="227"/>
      <c r="AF12" s="243">
        <f t="shared" si="0"/>
        <v>1372</v>
      </c>
      <c r="AG12" s="64"/>
      <c r="AH12" s="64"/>
    </row>
    <row r="13" spans="2:40" x14ac:dyDescent="0.3">
      <c r="B13" s="103" t="s">
        <v>26</v>
      </c>
      <c r="C13" s="104" t="s">
        <v>29</v>
      </c>
      <c r="D13" s="105" t="s">
        <v>85</v>
      </c>
      <c r="E13" s="106">
        <v>11</v>
      </c>
      <c r="F13" s="107"/>
      <c r="G13" s="107"/>
      <c r="H13" s="107"/>
      <c r="I13" s="107"/>
      <c r="J13" s="107">
        <v>49</v>
      </c>
      <c r="K13" s="107">
        <v>57</v>
      </c>
      <c r="L13" s="107">
        <v>46</v>
      </c>
      <c r="M13" s="107">
        <v>61</v>
      </c>
      <c r="N13" s="108">
        <v>56</v>
      </c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10"/>
      <c r="AC13" s="111">
        <v>17</v>
      </c>
      <c r="AD13" s="109"/>
      <c r="AE13" s="228">
        <v>1</v>
      </c>
      <c r="AF13" s="244">
        <f t="shared" ref="AF13:AF19" si="2">SUM(F13:N13)</f>
        <v>269</v>
      </c>
      <c r="AG13" s="61"/>
      <c r="AH13" s="61"/>
    </row>
    <row r="14" spans="2:40" x14ac:dyDescent="0.3">
      <c r="B14" s="103" t="s">
        <v>26</v>
      </c>
      <c r="C14" s="104" t="s">
        <v>29</v>
      </c>
      <c r="D14" s="105" t="s">
        <v>86</v>
      </c>
      <c r="E14" s="106"/>
      <c r="F14" s="107"/>
      <c r="G14" s="107"/>
      <c r="H14" s="107"/>
      <c r="I14" s="107"/>
      <c r="J14" s="107">
        <v>51</v>
      </c>
      <c r="K14" s="107">
        <v>57</v>
      </c>
      <c r="L14" s="107">
        <v>46</v>
      </c>
      <c r="M14" s="107">
        <v>52</v>
      </c>
      <c r="N14" s="107">
        <v>50</v>
      </c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10"/>
      <c r="AC14" s="111">
        <v>16</v>
      </c>
      <c r="AD14" s="109"/>
      <c r="AE14" s="228"/>
      <c r="AF14" s="244">
        <f t="shared" si="2"/>
        <v>256</v>
      </c>
      <c r="AG14" s="61"/>
      <c r="AH14" s="61"/>
    </row>
    <row r="15" spans="2:40" x14ac:dyDescent="0.3">
      <c r="B15" s="103" t="s">
        <v>26</v>
      </c>
      <c r="C15" s="104" t="s">
        <v>29</v>
      </c>
      <c r="D15" s="105" t="s">
        <v>87</v>
      </c>
      <c r="E15" s="106">
        <v>14</v>
      </c>
      <c r="F15" s="107"/>
      <c r="G15" s="107"/>
      <c r="H15" s="107"/>
      <c r="I15" s="107"/>
      <c r="J15" s="107">
        <v>91</v>
      </c>
      <c r="K15" s="107">
        <v>72</v>
      </c>
      <c r="L15" s="107">
        <v>81</v>
      </c>
      <c r="M15" s="107">
        <v>77</v>
      </c>
      <c r="N15" s="107">
        <v>67</v>
      </c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10"/>
      <c r="AC15" s="111">
        <v>20</v>
      </c>
      <c r="AD15" s="109"/>
      <c r="AE15" s="228">
        <v>2</v>
      </c>
      <c r="AF15" s="244">
        <f t="shared" si="2"/>
        <v>388</v>
      </c>
      <c r="AG15" s="61"/>
      <c r="AH15" s="61"/>
    </row>
    <row r="16" spans="2:40" x14ac:dyDescent="0.3">
      <c r="B16" s="103" t="s">
        <v>26</v>
      </c>
      <c r="C16" s="104" t="s">
        <v>30</v>
      </c>
      <c r="D16" s="105" t="s">
        <v>88</v>
      </c>
      <c r="E16" s="106">
        <v>8</v>
      </c>
      <c r="F16" s="107"/>
      <c r="G16" s="107">
        <v>23</v>
      </c>
      <c r="H16" s="107">
        <v>26</v>
      </c>
      <c r="I16" s="107">
        <v>26</v>
      </c>
      <c r="J16" s="107">
        <v>55</v>
      </c>
      <c r="K16" s="107">
        <v>48</v>
      </c>
      <c r="L16" s="107">
        <v>57</v>
      </c>
      <c r="M16" s="107">
        <v>50</v>
      </c>
      <c r="N16" s="108">
        <v>71</v>
      </c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10">
        <v>4</v>
      </c>
      <c r="AC16" s="111">
        <v>16</v>
      </c>
      <c r="AD16" s="109"/>
      <c r="AE16" s="228">
        <v>1</v>
      </c>
      <c r="AF16" s="244">
        <f t="shared" si="2"/>
        <v>356</v>
      </c>
      <c r="AG16" s="61"/>
      <c r="AH16" s="61"/>
    </row>
    <row r="17" spans="1:34" x14ac:dyDescent="0.3">
      <c r="B17" s="103" t="s">
        <v>26</v>
      </c>
      <c r="C17" s="104" t="s">
        <v>29</v>
      </c>
      <c r="D17" s="105" t="s">
        <v>89</v>
      </c>
      <c r="E17" s="106">
        <v>7</v>
      </c>
      <c r="F17" s="107"/>
      <c r="G17" s="107"/>
      <c r="H17" s="107"/>
      <c r="I17" s="107"/>
      <c r="J17" s="114">
        <v>71</v>
      </c>
      <c r="K17" s="114">
        <v>62</v>
      </c>
      <c r="L17" s="114">
        <v>84</v>
      </c>
      <c r="M17" s="114">
        <v>79</v>
      </c>
      <c r="N17" s="115">
        <v>78</v>
      </c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10"/>
      <c r="AC17" s="111">
        <v>21</v>
      </c>
      <c r="AD17" s="109"/>
      <c r="AE17" s="228">
        <v>1</v>
      </c>
      <c r="AF17" s="244">
        <f t="shared" si="2"/>
        <v>374</v>
      </c>
      <c r="AG17" s="61"/>
      <c r="AH17" s="61"/>
    </row>
    <row r="18" spans="1:34" x14ac:dyDescent="0.3">
      <c r="B18" s="116" t="s">
        <v>26</v>
      </c>
      <c r="C18" s="117" t="s">
        <v>29</v>
      </c>
      <c r="D18" s="118" t="s">
        <v>90</v>
      </c>
      <c r="E18" s="119">
        <v>4</v>
      </c>
      <c r="F18" s="107"/>
      <c r="G18" s="107"/>
      <c r="H18" s="107"/>
      <c r="I18" s="107"/>
      <c r="J18" s="114">
        <v>61</v>
      </c>
      <c r="K18" s="114">
        <v>56</v>
      </c>
      <c r="L18" s="114">
        <v>60</v>
      </c>
      <c r="M18" s="114">
        <v>72</v>
      </c>
      <c r="N18" s="115">
        <v>51</v>
      </c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10"/>
      <c r="AC18" s="111">
        <v>20</v>
      </c>
      <c r="AD18" s="109"/>
      <c r="AE18" s="228">
        <v>1</v>
      </c>
      <c r="AF18" s="244">
        <f t="shared" si="2"/>
        <v>300</v>
      </c>
      <c r="AG18" s="61"/>
      <c r="AH18" s="61"/>
    </row>
    <row r="19" spans="1:34" x14ac:dyDescent="0.3">
      <c r="B19" s="103" t="s">
        <v>26</v>
      </c>
      <c r="C19" s="104" t="s">
        <v>29</v>
      </c>
      <c r="D19" s="105" t="s">
        <v>91</v>
      </c>
      <c r="E19" s="119">
        <v>9</v>
      </c>
      <c r="F19" s="107"/>
      <c r="G19" s="107"/>
      <c r="H19" s="107"/>
      <c r="I19" s="107"/>
      <c r="J19" s="114">
        <v>67</v>
      </c>
      <c r="K19" s="114">
        <v>64</v>
      </c>
      <c r="L19" s="114">
        <v>70</v>
      </c>
      <c r="M19" s="114">
        <v>72</v>
      </c>
      <c r="N19" s="115">
        <v>75</v>
      </c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10"/>
      <c r="AC19" s="111">
        <v>16</v>
      </c>
      <c r="AD19" s="109"/>
      <c r="AE19" s="228">
        <v>1</v>
      </c>
      <c r="AF19" s="244">
        <f t="shared" si="2"/>
        <v>348</v>
      </c>
      <c r="AG19" s="61"/>
      <c r="AH19" s="61"/>
    </row>
    <row r="20" spans="1:34" x14ac:dyDescent="0.3">
      <c r="B20" s="103" t="s">
        <v>26</v>
      </c>
      <c r="C20" s="104" t="s">
        <v>29</v>
      </c>
      <c r="D20" s="120" t="s">
        <v>92</v>
      </c>
      <c r="E20" s="121"/>
      <c r="F20" s="107"/>
      <c r="G20" s="107"/>
      <c r="H20" s="107"/>
      <c r="I20" s="107"/>
      <c r="J20" s="107">
        <v>17</v>
      </c>
      <c r="K20" s="107">
        <v>24</v>
      </c>
      <c r="L20" s="107">
        <v>22</v>
      </c>
      <c r="M20" s="107">
        <v>22</v>
      </c>
      <c r="N20" s="107">
        <v>20</v>
      </c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10"/>
      <c r="AC20" s="110">
        <v>5</v>
      </c>
      <c r="AD20" s="109"/>
      <c r="AE20" s="229"/>
      <c r="AF20" s="244">
        <f>SUM(I20:N20)</f>
        <v>105</v>
      </c>
      <c r="AG20" s="61"/>
      <c r="AH20" s="61"/>
    </row>
    <row r="21" spans="1:34" ht="15" thickBot="1" x14ac:dyDescent="0.35">
      <c r="B21" s="116" t="s">
        <v>24</v>
      </c>
      <c r="C21" s="117" t="s">
        <v>29</v>
      </c>
      <c r="D21" s="122" t="s">
        <v>78</v>
      </c>
      <c r="E21" s="188"/>
      <c r="F21" s="189"/>
      <c r="G21" s="189"/>
      <c r="H21" s="189"/>
      <c r="I21" s="189"/>
      <c r="J21" s="189">
        <v>59</v>
      </c>
      <c r="K21" s="189">
        <v>46</v>
      </c>
      <c r="L21" s="189">
        <v>57</v>
      </c>
      <c r="M21" s="189">
        <v>43</v>
      </c>
      <c r="N21" s="189">
        <v>40</v>
      </c>
      <c r="O21" s="190"/>
      <c r="P21" s="190"/>
      <c r="Q21" s="190"/>
      <c r="R21" s="190"/>
      <c r="S21" s="190"/>
      <c r="T21" s="190"/>
      <c r="U21" s="190"/>
      <c r="V21" s="190"/>
      <c r="W21" s="190"/>
      <c r="X21" s="190"/>
      <c r="Y21" s="190"/>
      <c r="Z21" s="190"/>
      <c r="AA21" s="190"/>
      <c r="AB21" s="191"/>
      <c r="AC21" s="191">
        <v>11.5</v>
      </c>
      <c r="AD21" s="190"/>
      <c r="AE21" s="230"/>
      <c r="AF21" s="244">
        <f>SUM(F21:N21)</f>
        <v>245</v>
      </c>
      <c r="AG21" s="65"/>
      <c r="AH21" s="61"/>
    </row>
    <row r="22" spans="1:34" ht="15" thickBot="1" x14ac:dyDescent="0.35">
      <c r="B22" s="367" t="s">
        <v>31</v>
      </c>
      <c r="C22" s="368"/>
      <c r="D22" s="369"/>
      <c r="E22" s="252">
        <f>SUM(E13:E20)</f>
        <v>53</v>
      </c>
      <c r="F22" s="196"/>
      <c r="G22" s="196"/>
      <c r="H22" s="196"/>
      <c r="I22" s="196"/>
      <c r="J22" s="196">
        <f>SUM(J13:J20)</f>
        <v>462</v>
      </c>
      <c r="K22" s="196">
        <f t="shared" ref="K22:N22" si="3">SUM(K13:K20)</f>
        <v>440</v>
      </c>
      <c r="L22" s="196">
        <f t="shared" si="3"/>
        <v>466</v>
      </c>
      <c r="M22" s="196">
        <f t="shared" si="3"/>
        <v>485</v>
      </c>
      <c r="N22" s="196">
        <f t="shared" si="3"/>
        <v>468</v>
      </c>
      <c r="O22" s="197"/>
      <c r="P22" s="197"/>
      <c r="Q22" s="197"/>
      <c r="R22" s="197"/>
      <c r="S22" s="197"/>
      <c r="T22" s="197"/>
      <c r="U22" s="197"/>
      <c r="V22" s="197"/>
      <c r="W22" s="197"/>
      <c r="X22" s="197"/>
      <c r="Y22" s="197"/>
      <c r="Z22" s="197"/>
      <c r="AA22" s="197"/>
      <c r="AB22" s="197"/>
      <c r="AC22" s="198">
        <f>SUM(AC13:AC21)</f>
        <v>142.5</v>
      </c>
      <c r="AD22" s="197"/>
      <c r="AE22" s="231">
        <f>SUM(AE13:AE20)</f>
        <v>7</v>
      </c>
      <c r="AF22" s="242">
        <f>SUM(J22:N22)</f>
        <v>2321</v>
      </c>
      <c r="AG22" s="64"/>
      <c r="AH22" s="64"/>
    </row>
    <row r="23" spans="1:34" ht="15" thickBot="1" x14ac:dyDescent="0.35">
      <c r="B23" s="346" t="s">
        <v>32</v>
      </c>
      <c r="C23" s="347"/>
      <c r="D23" s="348"/>
      <c r="E23" s="253">
        <f>SUM(E21,E22)</f>
        <v>53</v>
      </c>
      <c r="F23" s="200"/>
      <c r="G23" s="200"/>
      <c r="H23" s="200"/>
      <c r="I23" s="200"/>
      <c r="J23" s="200">
        <f>SUM(J21,J22)</f>
        <v>521</v>
      </c>
      <c r="K23" s="200">
        <f>SUM(K21,K22)</f>
        <v>486</v>
      </c>
      <c r="L23" s="200">
        <f>SUM(L21,L22)</f>
        <v>523</v>
      </c>
      <c r="M23" s="200">
        <f>SUM(M21,M22)</f>
        <v>528</v>
      </c>
      <c r="N23" s="200">
        <f>SUM(N21,N22)</f>
        <v>508</v>
      </c>
      <c r="O23" s="187"/>
      <c r="P23" s="187"/>
      <c r="Q23" s="187"/>
      <c r="R23" s="187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201">
        <f>SUM(AC21,AC22)</f>
        <v>154</v>
      </c>
      <c r="AD23" s="187"/>
      <c r="AE23" s="232">
        <f>AE22</f>
        <v>7</v>
      </c>
      <c r="AF23" s="243">
        <f>SUM(J22:N22,J21:N21)</f>
        <v>2566</v>
      </c>
      <c r="AG23" s="64"/>
      <c r="AH23" s="64"/>
    </row>
    <row r="24" spans="1:34" ht="15" thickBot="1" x14ac:dyDescent="0.35">
      <c r="B24" s="358" t="s">
        <v>33</v>
      </c>
      <c r="C24" s="359"/>
      <c r="D24" s="360"/>
      <c r="E24" s="254">
        <f>SUM(E4:E20)</f>
        <v>53</v>
      </c>
      <c r="F24" s="202">
        <f>SUM(F4:F9)</f>
        <v>94</v>
      </c>
      <c r="G24" s="202">
        <f>SUM(G4:G9,G16)</f>
        <v>419</v>
      </c>
      <c r="H24" s="202">
        <f>SUM(H4:H9,H16)</f>
        <v>329</v>
      </c>
      <c r="I24" s="202">
        <f>SUM(I4:I9,I16,I20)</f>
        <v>398</v>
      </c>
      <c r="J24" s="202">
        <f>SUM(J13:J20)</f>
        <v>462</v>
      </c>
      <c r="K24" s="202">
        <f>SUM(K13:K20)</f>
        <v>440</v>
      </c>
      <c r="L24" s="202">
        <f>SUM(L13:L20)</f>
        <v>466</v>
      </c>
      <c r="M24" s="202">
        <f>SUM(M13:M20)</f>
        <v>485</v>
      </c>
      <c r="N24" s="202">
        <f>SUM(N13:N20)</f>
        <v>468</v>
      </c>
      <c r="O24" s="199"/>
      <c r="P24" s="199"/>
      <c r="Q24" s="199"/>
      <c r="R24" s="199"/>
      <c r="S24" s="199"/>
      <c r="T24" s="199"/>
      <c r="U24" s="197"/>
      <c r="V24" s="197"/>
      <c r="W24" s="197"/>
      <c r="X24" s="197"/>
      <c r="Y24" s="197"/>
      <c r="Z24" s="197"/>
      <c r="AA24" s="197"/>
      <c r="AB24" s="199">
        <f>SUM(AB4:AB9,AB16,AB20)</f>
        <v>67</v>
      </c>
      <c r="AC24" s="199">
        <f>SUM(AC13:AC20)</f>
        <v>131</v>
      </c>
      <c r="AD24" s="197"/>
      <c r="AE24" s="231">
        <f>SUM(AE13:AE20)</f>
        <v>7</v>
      </c>
      <c r="AF24" s="242">
        <f>SUM(J22:N22,AF11)</f>
        <v>3561</v>
      </c>
      <c r="AG24" s="64"/>
      <c r="AH24" s="64"/>
    </row>
    <row r="25" spans="1:34" ht="15" thickBot="1" x14ac:dyDescent="0.35">
      <c r="A25" s="38"/>
      <c r="B25" s="336" t="s">
        <v>66</v>
      </c>
      <c r="C25" s="337"/>
      <c r="D25" s="338"/>
      <c r="E25" s="255"/>
      <c r="F25" s="203">
        <f>F10+F21</f>
        <v>19</v>
      </c>
      <c r="G25" s="203">
        <f t="shared" ref="G25:N25" si="4">G10+G21</f>
        <v>40</v>
      </c>
      <c r="H25" s="203">
        <f t="shared" si="4"/>
        <v>29</v>
      </c>
      <c r="I25" s="203">
        <f t="shared" si="4"/>
        <v>44</v>
      </c>
      <c r="J25" s="203">
        <f t="shared" si="4"/>
        <v>59</v>
      </c>
      <c r="K25" s="203">
        <f t="shared" si="4"/>
        <v>46</v>
      </c>
      <c r="L25" s="203">
        <f t="shared" si="4"/>
        <v>57</v>
      </c>
      <c r="M25" s="203">
        <f t="shared" si="4"/>
        <v>43</v>
      </c>
      <c r="N25" s="203">
        <f t="shared" si="4"/>
        <v>40</v>
      </c>
      <c r="O25" s="204"/>
      <c r="P25" s="204"/>
      <c r="Q25" s="204"/>
      <c r="R25" s="204"/>
      <c r="S25" s="204"/>
      <c r="T25" s="204"/>
      <c r="U25" s="205"/>
      <c r="V25" s="205"/>
      <c r="W25" s="205"/>
      <c r="X25" s="205"/>
      <c r="Y25" s="205"/>
      <c r="Z25" s="205"/>
      <c r="AA25" s="205"/>
      <c r="AB25" s="204">
        <f>AB10</f>
        <v>6.5</v>
      </c>
      <c r="AC25" s="204">
        <f>AC21</f>
        <v>11.5</v>
      </c>
      <c r="AD25" s="205"/>
      <c r="AE25" s="233"/>
      <c r="AF25" s="245">
        <f>SUM(F25:N25)</f>
        <v>377</v>
      </c>
      <c r="AG25" s="64"/>
      <c r="AH25" s="64"/>
    </row>
    <row r="26" spans="1:34" ht="15" thickBot="1" x14ac:dyDescent="0.35">
      <c r="B26" s="361" t="s">
        <v>34</v>
      </c>
      <c r="C26" s="362"/>
      <c r="D26" s="363"/>
      <c r="E26" s="256">
        <f>SUM(E24,E10,E21)</f>
        <v>53</v>
      </c>
      <c r="F26" s="206">
        <f>F24+F25</f>
        <v>113</v>
      </c>
      <c r="G26" s="206">
        <f t="shared" ref="G26:N26" si="5">G24+G25</f>
        <v>459</v>
      </c>
      <c r="H26" s="206">
        <f t="shared" si="5"/>
        <v>358</v>
      </c>
      <c r="I26" s="206">
        <f t="shared" si="5"/>
        <v>442</v>
      </c>
      <c r="J26" s="206">
        <f t="shared" si="5"/>
        <v>521</v>
      </c>
      <c r="K26" s="206">
        <f t="shared" si="5"/>
        <v>486</v>
      </c>
      <c r="L26" s="206">
        <f t="shared" si="5"/>
        <v>523</v>
      </c>
      <c r="M26" s="206">
        <f t="shared" si="5"/>
        <v>528</v>
      </c>
      <c r="N26" s="206">
        <f t="shared" si="5"/>
        <v>508</v>
      </c>
      <c r="O26" s="207"/>
      <c r="P26" s="207"/>
      <c r="Q26" s="207"/>
      <c r="R26" s="207"/>
      <c r="S26" s="207"/>
      <c r="T26" s="207"/>
      <c r="U26" s="208"/>
      <c r="V26" s="208"/>
      <c r="W26" s="208"/>
      <c r="X26" s="208"/>
      <c r="Y26" s="208"/>
      <c r="Z26" s="208"/>
      <c r="AA26" s="208"/>
      <c r="AB26" s="209">
        <f>AB24+AB25</f>
        <v>73.5</v>
      </c>
      <c r="AC26" s="209">
        <f>AC24+AC25</f>
        <v>142.5</v>
      </c>
      <c r="AD26" s="209"/>
      <c r="AE26" s="234">
        <f>AE24+AE25</f>
        <v>7</v>
      </c>
      <c r="AF26" s="246">
        <f>SUM(AF12,AF23)</f>
        <v>3938</v>
      </c>
      <c r="AG26" s="64"/>
      <c r="AH26" s="64"/>
    </row>
    <row r="27" spans="1:34" x14ac:dyDescent="0.3">
      <c r="B27" s="124" t="s">
        <v>26</v>
      </c>
      <c r="C27" s="124" t="s">
        <v>35</v>
      </c>
      <c r="D27" s="266" t="s">
        <v>75</v>
      </c>
      <c r="E27" s="257">
        <v>9</v>
      </c>
      <c r="F27" s="210"/>
      <c r="G27" s="210"/>
      <c r="H27" s="210"/>
      <c r="I27" s="210"/>
      <c r="J27" s="210"/>
      <c r="K27" s="210"/>
      <c r="L27" s="210"/>
      <c r="M27" s="210"/>
      <c r="N27" s="210"/>
      <c r="O27" s="211">
        <v>119</v>
      </c>
      <c r="P27" s="211">
        <v>116</v>
      </c>
      <c r="Q27" s="211">
        <v>111</v>
      </c>
      <c r="R27" s="211">
        <v>106</v>
      </c>
      <c r="S27" s="211"/>
      <c r="T27" s="211"/>
      <c r="U27" s="211"/>
      <c r="V27" s="211"/>
      <c r="W27" s="211"/>
      <c r="X27" s="211"/>
      <c r="Y27" s="211"/>
      <c r="Z27" s="211"/>
      <c r="AA27" s="211"/>
      <c r="AB27" s="212"/>
      <c r="AC27" s="212"/>
      <c r="AD27" s="213">
        <v>23</v>
      </c>
      <c r="AE27" s="235">
        <v>2</v>
      </c>
      <c r="AF27" s="247">
        <f>SUM(O27:AA27)</f>
        <v>452</v>
      </c>
      <c r="AH27" s="64"/>
    </row>
    <row r="28" spans="1:34" x14ac:dyDescent="0.3">
      <c r="B28" s="124" t="s">
        <v>26</v>
      </c>
      <c r="C28" s="124" t="s">
        <v>35</v>
      </c>
      <c r="D28" s="266" t="s">
        <v>71</v>
      </c>
      <c r="E28" s="257">
        <v>12</v>
      </c>
      <c r="F28" s="210"/>
      <c r="G28" s="210"/>
      <c r="H28" s="210"/>
      <c r="I28" s="210"/>
      <c r="J28" s="210"/>
      <c r="K28" s="210"/>
      <c r="L28" s="210"/>
      <c r="M28" s="210"/>
      <c r="N28" s="210"/>
      <c r="O28" s="211">
        <v>211</v>
      </c>
      <c r="P28" s="211">
        <v>220</v>
      </c>
      <c r="Q28" s="211">
        <v>221</v>
      </c>
      <c r="R28" s="211">
        <v>205</v>
      </c>
      <c r="S28" s="211"/>
      <c r="T28" s="211"/>
      <c r="U28" s="211"/>
      <c r="V28" s="211"/>
      <c r="W28" s="211"/>
      <c r="X28" s="211"/>
      <c r="Y28" s="211"/>
      <c r="Z28" s="211"/>
      <c r="AA28" s="211"/>
      <c r="AB28" s="212"/>
      <c r="AC28" s="212"/>
      <c r="AD28" s="213">
        <v>38</v>
      </c>
      <c r="AE28" s="235">
        <v>1</v>
      </c>
      <c r="AF28" s="247">
        <f>SUM(O28:AA28)</f>
        <v>857</v>
      </c>
      <c r="AH28" s="64"/>
    </row>
    <row r="29" spans="1:34" x14ac:dyDescent="0.3">
      <c r="B29" s="124" t="s">
        <v>26</v>
      </c>
      <c r="C29" s="124" t="s">
        <v>35</v>
      </c>
      <c r="D29" s="266" t="s">
        <v>64</v>
      </c>
      <c r="E29" s="257">
        <v>31</v>
      </c>
      <c r="F29" s="210"/>
      <c r="G29" s="210"/>
      <c r="H29" s="210"/>
      <c r="I29" s="210"/>
      <c r="J29" s="210"/>
      <c r="K29" s="210"/>
      <c r="L29" s="210"/>
      <c r="M29" s="210"/>
      <c r="N29" s="210"/>
      <c r="O29" s="211">
        <v>151</v>
      </c>
      <c r="P29" s="211">
        <v>122</v>
      </c>
      <c r="Q29" s="211">
        <v>135</v>
      </c>
      <c r="R29" s="211">
        <v>158</v>
      </c>
      <c r="S29" s="211"/>
      <c r="T29" s="211"/>
      <c r="U29" s="211"/>
      <c r="V29" s="211"/>
      <c r="W29" s="211"/>
      <c r="X29" s="211"/>
      <c r="Y29" s="211"/>
      <c r="Z29" s="211"/>
      <c r="AA29" s="211"/>
      <c r="AB29" s="212"/>
      <c r="AC29" s="212"/>
      <c r="AD29" s="213">
        <v>23</v>
      </c>
      <c r="AE29" s="235">
        <v>3</v>
      </c>
      <c r="AF29" s="247">
        <f>SUM(O29:AA29)</f>
        <v>566</v>
      </c>
      <c r="AH29" s="64"/>
    </row>
    <row r="30" spans="1:34" x14ac:dyDescent="0.3">
      <c r="B30" s="133" t="s">
        <v>24</v>
      </c>
      <c r="C30" s="133" t="s">
        <v>35</v>
      </c>
      <c r="D30" s="267" t="s">
        <v>36</v>
      </c>
      <c r="E30" s="257">
        <v>15</v>
      </c>
      <c r="F30" s="210"/>
      <c r="G30" s="210"/>
      <c r="H30" s="210"/>
      <c r="I30" s="210"/>
      <c r="J30" s="210"/>
      <c r="K30" s="210"/>
      <c r="L30" s="210"/>
      <c r="M30" s="210"/>
      <c r="N30" s="210"/>
      <c r="O30" s="211">
        <v>111</v>
      </c>
      <c r="P30" s="211">
        <v>83</v>
      </c>
      <c r="Q30" s="211">
        <v>89</v>
      </c>
      <c r="R30" s="211">
        <v>80</v>
      </c>
      <c r="S30" s="211"/>
      <c r="T30" s="211">
        <v>18</v>
      </c>
      <c r="U30" s="211">
        <v>20</v>
      </c>
      <c r="V30" s="211"/>
      <c r="W30" s="211"/>
      <c r="X30" s="211">
        <v>18</v>
      </c>
      <c r="Y30" s="211"/>
      <c r="Z30" s="211"/>
      <c r="AA30" s="211"/>
      <c r="AB30" s="214"/>
      <c r="AC30" s="212"/>
      <c r="AD30" s="213">
        <v>16</v>
      </c>
      <c r="AE30" s="235">
        <v>1</v>
      </c>
      <c r="AF30" s="140">
        <f>SUM(O30:AA30)</f>
        <v>419</v>
      </c>
    </row>
    <row r="31" spans="1:34" x14ac:dyDescent="0.3">
      <c r="B31" s="141" t="s">
        <v>26</v>
      </c>
      <c r="C31" s="141" t="s">
        <v>37</v>
      </c>
      <c r="D31" s="268" t="s">
        <v>65</v>
      </c>
      <c r="E31" s="258"/>
      <c r="F31" s="215"/>
      <c r="G31" s="215"/>
      <c r="H31" s="215"/>
      <c r="I31" s="215"/>
      <c r="J31" s="215"/>
      <c r="K31" s="215"/>
      <c r="L31" s="215"/>
      <c r="M31" s="215"/>
      <c r="N31" s="215"/>
      <c r="O31" s="216"/>
      <c r="P31" s="216"/>
      <c r="Q31" s="216"/>
      <c r="R31" s="216"/>
      <c r="S31" s="216"/>
      <c r="T31" s="216"/>
      <c r="U31" s="216"/>
      <c r="V31" s="216"/>
      <c r="W31" s="216"/>
      <c r="X31" s="216">
        <v>276</v>
      </c>
      <c r="Y31" s="216">
        <v>287</v>
      </c>
      <c r="Z31" s="216">
        <v>251</v>
      </c>
      <c r="AA31" s="216">
        <v>70</v>
      </c>
      <c r="AB31" s="217"/>
      <c r="AC31" s="217"/>
      <c r="AD31" s="218">
        <v>30.5</v>
      </c>
      <c r="AE31" s="236"/>
      <c r="AF31" s="248">
        <f>SUM(X31:AA31)</f>
        <v>884</v>
      </c>
    </row>
    <row r="32" spans="1:34" ht="15" thickBot="1" x14ac:dyDescent="0.35">
      <c r="B32" s="269" t="s">
        <v>26</v>
      </c>
      <c r="C32" s="269" t="s">
        <v>38</v>
      </c>
      <c r="D32" s="270" t="s">
        <v>76</v>
      </c>
      <c r="E32" s="259">
        <v>29</v>
      </c>
      <c r="F32" s="215"/>
      <c r="G32" s="215"/>
      <c r="H32" s="215"/>
      <c r="I32" s="215"/>
      <c r="J32" s="215"/>
      <c r="K32" s="215"/>
      <c r="L32" s="215"/>
      <c r="M32" s="215"/>
      <c r="N32" s="215"/>
      <c r="O32" s="216"/>
      <c r="P32" s="216"/>
      <c r="Q32" s="216"/>
      <c r="R32" s="216"/>
      <c r="S32" s="216">
        <v>23</v>
      </c>
      <c r="T32" s="216">
        <v>186</v>
      </c>
      <c r="U32" s="216">
        <v>571</v>
      </c>
      <c r="V32" s="216">
        <v>8</v>
      </c>
      <c r="W32" s="216"/>
      <c r="X32" s="216"/>
      <c r="Y32" s="216"/>
      <c r="Z32" s="216"/>
      <c r="AA32" s="216">
        <v>5</v>
      </c>
      <c r="AB32" s="217"/>
      <c r="AC32" s="217"/>
      <c r="AD32" s="219">
        <v>33.5</v>
      </c>
      <c r="AE32" s="236">
        <v>2</v>
      </c>
      <c r="AF32" s="249">
        <f>SUM(S32:AA32)</f>
        <v>793</v>
      </c>
    </row>
    <row r="33" spans="2:33" ht="16.2" thickBot="1" x14ac:dyDescent="0.35">
      <c r="B33" s="358" t="s">
        <v>39</v>
      </c>
      <c r="C33" s="359"/>
      <c r="D33" s="360"/>
      <c r="E33" s="260">
        <f>E27+E28+E29+E31+E32</f>
        <v>81</v>
      </c>
      <c r="F33" s="197"/>
      <c r="G33" s="197"/>
      <c r="H33" s="197"/>
      <c r="I33" s="197"/>
      <c r="J33" s="197"/>
      <c r="K33" s="197"/>
      <c r="L33" s="197"/>
      <c r="M33" s="197"/>
      <c r="N33" s="197"/>
      <c r="O33" s="202">
        <f>SUM(O27:O29)</f>
        <v>481</v>
      </c>
      <c r="P33" s="202">
        <f t="shared" ref="P33:R33" si="6">SUM(P27:P29)</f>
        <v>458</v>
      </c>
      <c r="Q33" s="202">
        <f t="shared" si="6"/>
        <v>467</v>
      </c>
      <c r="R33" s="202">
        <f t="shared" si="6"/>
        <v>469</v>
      </c>
      <c r="S33" s="202">
        <f>S32</f>
        <v>23</v>
      </c>
      <c r="T33" s="202">
        <f t="shared" ref="T33:Z33" si="7">SUM(T31:T32)</f>
        <v>186</v>
      </c>
      <c r="U33" s="202">
        <f t="shared" si="7"/>
        <v>571</v>
      </c>
      <c r="V33" s="202">
        <f t="shared" si="7"/>
        <v>8</v>
      </c>
      <c r="W33" s="202">
        <f t="shared" si="7"/>
        <v>0</v>
      </c>
      <c r="X33" s="202">
        <f t="shared" si="7"/>
        <v>276</v>
      </c>
      <c r="Y33" s="202">
        <f t="shared" si="7"/>
        <v>287</v>
      </c>
      <c r="Z33" s="202">
        <f t="shared" si="7"/>
        <v>251</v>
      </c>
      <c r="AA33" s="202">
        <f>AA31+AA32</f>
        <v>75</v>
      </c>
      <c r="AB33" s="220"/>
      <c r="AC33" s="220"/>
      <c r="AD33" s="220"/>
      <c r="AE33" s="237">
        <f>AE27+AE28+AE29+AE31+AE32</f>
        <v>8</v>
      </c>
      <c r="AF33" s="242">
        <f>SUM(O33:AA33)</f>
        <v>3552</v>
      </c>
    </row>
    <row r="34" spans="2:33" ht="15" thickBot="1" x14ac:dyDescent="0.35">
      <c r="B34" s="364" t="s">
        <v>40</v>
      </c>
      <c r="C34" s="365"/>
      <c r="D34" s="366"/>
      <c r="E34" s="261">
        <f>E30</f>
        <v>15</v>
      </c>
      <c r="F34" s="221"/>
      <c r="G34" s="221"/>
      <c r="H34" s="221"/>
      <c r="I34" s="221"/>
      <c r="J34" s="221"/>
      <c r="K34" s="221"/>
      <c r="L34" s="221"/>
      <c r="M34" s="221"/>
      <c r="N34" s="221"/>
      <c r="O34" s="222">
        <f t="shared" ref="O34:Z34" si="8">SUM(O30)</f>
        <v>111</v>
      </c>
      <c r="P34" s="222">
        <f t="shared" si="8"/>
        <v>83</v>
      </c>
      <c r="Q34" s="222">
        <f t="shared" si="8"/>
        <v>89</v>
      </c>
      <c r="R34" s="222">
        <f t="shared" si="8"/>
        <v>80</v>
      </c>
      <c r="S34" s="222">
        <f t="shared" si="8"/>
        <v>0</v>
      </c>
      <c r="T34" s="222">
        <f t="shared" si="8"/>
        <v>18</v>
      </c>
      <c r="U34" s="222">
        <f t="shared" si="8"/>
        <v>20</v>
      </c>
      <c r="V34" s="222">
        <f t="shared" si="8"/>
        <v>0</v>
      </c>
      <c r="W34" s="222">
        <f t="shared" si="8"/>
        <v>0</v>
      </c>
      <c r="X34" s="222">
        <f t="shared" si="8"/>
        <v>18</v>
      </c>
      <c r="Y34" s="222">
        <f t="shared" si="8"/>
        <v>0</v>
      </c>
      <c r="Z34" s="222">
        <f t="shared" si="8"/>
        <v>0</v>
      </c>
      <c r="AA34" s="222"/>
      <c r="AB34" s="222"/>
      <c r="AC34" s="222"/>
      <c r="AD34" s="222"/>
      <c r="AE34" s="238">
        <f>AE30</f>
        <v>1</v>
      </c>
      <c r="AF34" s="250">
        <f>SUM(O34:AA34)</f>
        <v>419</v>
      </c>
    </row>
    <row r="35" spans="2:33" ht="15" thickBot="1" x14ac:dyDescent="0.35">
      <c r="B35" s="361" t="s">
        <v>41</v>
      </c>
      <c r="C35" s="362"/>
      <c r="D35" s="363"/>
      <c r="E35" s="262">
        <f>E33+E34</f>
        <v>96</v>
      </c>
      <c r="F35" s="208"/>
      <c r="G35" s="208"/>
      <c r="H35" s="208"/>
      <c r="I35" s="208"/>
      <c r="J35" s="208"/>
      <c r="K35" s="208"/>
      <c r="L35" s="208"/>
      <c r="M35" s="208"/>
      <c r="N35" s="208"/>
      <c r="O35" s="209">
        <f t="shared" ref="O35:Z35" si="9">SUM(O33:O34)</f>
        <v>592</v>
      </c>
      <c r="P35" s="209">
        <f t="shared" si="9"/>
        <v>541</v>
      </c>
      <c r="Q35" s="209">
        <f t="shared" si="9"/>
        <v>556</v>
      </c>
      <c r="R35" s="209">
        <f t="shared" si="9"/>
        <v>549</v>
      </c>
      <c r="S35" s="209">
        <f t="shared" si="9"/>
        <v>23</v>
      </c>
      <c r="T35" s="209">
        <f t="shared" si="9"/>
        <v>204</v>
      </c>
      <c r="U35" s="209">
        <f t="shared" si="9"/>
        <v>591</v>
      </c>
      <c r="V35" s="209">
        <f t="shared" si="9"/>
        <v>8</v>
      </c>
      <c r="W35" s="209">
        <f t="shared" si="9"/>
        <v>0</v>
      </c>
      <c r="X35" s="209">
        <f t="shared" si="9"/>
        <v>294</v>
      </c>
      <c r="Y35" s="209">
        <f t="shared" si="9"/>
        <v>287</v>
      </c>
      <c r="Z35" s="209">
        <f t="shared" si="9"/>
        <v>251</v>
      </c>
      <c r="AA35" s="209">
        <f>AA33</f>
        <v>75</v>
      </c>
      <c r="AB35" s="208"/>
      <c r="AC35" s="208"/>
      <c r="AD35" s="209"/>
      <c r="AE35" s="234">
        <f>SUM(AE33:AE34)</f>
        <v>9</v>
      </c>
      <c r="AF35" s="246">
        <f>SUM(O35:AA35)</f>
        <v>3971</v>
      </c>
    </row>
    <row r="36" spans="2:33" ht="15" thickBot="1" x14ac:dyDescent="0.35">
      <c r="B36" s="355" t="s">
        <v>42</v>
      </c>
      <c r="C36" s="356"/>
      <c r="D36" s="357"/>
      <c r="E36" s="263">
        <f>SUM(E24,E33)</f>
        <v>134</v>
      </c>
      <c r="F36" s="223">
        <f t="shared" ref="F36:N36" si="10">F24</f>
        <v>94</v>
      </c>
      <c r="G36" s="223">
        <f t="shared" si="10"/>
        <v>419</v>
      </c>
      <c r="H36" s="223">
        <f t="shared" si="10"/>
        <v>329</v>
      </c>
      <c r="I36" s="223">
        <f t="shared" si="10"/>
        <v>398</v>
      </c>
      <c r="J36" s="223">
        <f t="shared" si="10"/>
        <v>462</v>
      </c>
      <c r="K36" s="223">
        <f t="shared" si="10"/>
        <v>440</v>
      </c>
      <c r="L36" s="223">
        <f t="shared" si="10"/>
        <v>466</v>
      </c>
      <c r="M36" s="223">
        <f t="shared" si="10"/>
        <v>485</v>
      </c>
      <c r="N36" s="223">
        <f t="shared" si="10"/>
        <v>468</v>
      </c>
      <c r="O36" s="223">
        <f t="shared" ref="O36:R37" si="11">O33</f>
        <v>481</v>
      </c>
      <c r="P36" s="223">
        <f t="shared" si="11"/>
        <v>458</v>
      </c>
      <c r="Q36" s="223">
        <f t="shared" si="11"/>
        <v>467</v>
      </c>
      <c r="R36" s="223">
        <f t="shared" si="11"/>
        <v>469</v>
      </c>
      <c r="S36" s="223">
        <f t="shared" ref="S36:Z36" si="12">S33</f>
        <v>23</v>
      </c>
      <c r="T36" s="223">
        <f t="shared" si="12"/>
        <v>186</v>
      </c>
      <c r="U36" s="223">
        <f t="shared" si="12"/>
        <v>571</v>
      </c>
      <c r="V36" s="223">
        <f t="shared" si="12"/>
        <v>8</v>
      </c>
      <c r="W36" s="223">
        <f t="shared" si="12"/>
        <v>0</v>
      </c>
      <c r="X36" s="223">
        <f t="shared" si="12"/>
        <v>276</v>
      </c>
      <c r="Y36" s="223">
        <f t="shared" si="12"/>
        <v>287</v>
      </c>
      <c r="Z36" s="223">
        <f t="shared" si="12"/>
        <v>251</v>
      </c>
      <c r="AA36" s="223">
        <f>SUM(AA31:AA32)</f>
        <v>75</v>
      </c>
      <c r="AB36" s="223">
        <f>AB11</f>
        <v>67</v>
      </c>
      <c r="AC36" s="223">
        <f>AC22</f>
        <v>142.5</v>
      </c>
      <c r="AD36" s="224">
        <f>SUM(AD27+AD28+AD29+AD31+AD32)</f>
        <v>148</v>
      </c>
      <c r="AE36" s="239">
        <f>SUM(AE24,AE33)</f>
        <v>15</v>
      </c>
      <c r="AF36" s="251">
        <f>SUM(F36:AA36)</f>
        <v>7113</v>
      </c>
    </row>
    <row r="37" spans="2:33" ht="15" thickBot="1" x14ac:dyDescent="0.35">
      <c r="B37" s="349" t="s">
        <v>96</v>
      </c>
      <c r="C37" s="350"/>
      <c r="D37" s="351"/>
      <c r="E37" s="264">
        <f>SUM(E21,E34)</f>
        <v>15</v>
      </c>
      <c r="F37" s="225">
        <f>F10</f>
        <v>19</v>
      </c>
      <c r="G37" s="225">
        <f>G10</f>
        <v>40</v>
      </c>
      <c r="H37" s="225">
        <f>H10</f>
        <v>29</v>
      </c>
      <c r="I37" s="225">
        <f>I10</f>
        <v>44</v>
      </c>
      <c r="J37" s="225">
        <f>J21</f>
        <v>59</v>
      </c>
      <c r="K37" s="225">
        <f>K21</f>
        <v>46</v>
      </c>
      <c r="L37" s="225">
        <f>L21</f>
        <v>57</v>
      </c>
      <c r="M37" s="225">
        <f>M21</f>
        <v>43</v>
      </c>
      <c r="N37" s="225">
        <f>N21</f>
        <v>40</v>
      </c>
      <c r="O37" s="225">
        <f t="shared" si="11"/>
        <v>111</v>
      </c>
      <c r="P37" s="225">
        <f t="shared" si="11"/>
        <v>83</v>
      </c>
      <c r="Q37" s="225">
        <f t="shared" si="11"/>
        <v>89</v>
      </c>
      <c r="R37" s="225">
        <f t="shared" si="11"/>
        <v>80</v>
      </c>
      <c r="S37" s="225">
        <f t="shared" ref="S37:AA37" si="13">S34</f>
        <v>0</v>
      </c>
      <c r="T37" s="225">
        <f t="shared" si="13"/>
        <v>18</v>
      </c>
      <c r="U37" s="225">
        <f t="shared" si="13"/>
        <v>20</v>
      </c>
      <c r="V37" s="225">
        <f t="shared" si="13"/>
        <v>0</v>
      </c>
      <c r="W37" s="225">
        <f t="shared" si="13"/>
        <v>0</v>
      </c>
      <c r="X37" s="225">
        <f t="shared" si="13"/>
        <v>18</v>
      </c>
      <c r="Y37" s="225">
        <f t="shared" si="13"/>
        <v>0</v>
      </c>
      <c r="Z37" s="225">
        <f t="shared" si="13"/>
        <v>0</v>
      </c>
      <c r="AA37" s="225">
        <f t="shared" si="13"/>
        <v>0</v>
      </c>
      <c r="AB37" s="225">
        <f>AB10</f>
        <v>6.5</v>
      </c>
      <c r="AC37" s="225">
        <f>AC21</f>
        <v>11.5</v>
      </c>
      <c r="AD37" s="225">
        <f>AD30</f>
        <v>16</v>
      </c>
      <c r="AE37" s="225">
        <f>AE34</f>
        <v>1</v>
      </c>
      <c r="AF37" s="240">
        <f>SUM(F37:AA37)</f>
        <v>796</v>
      </c>
    </row>
    <row r="38" spans="2:33" ht="15" thickBot="1" x14ac:dyDescent="0.35">
      <c r="B38" s="352" t="s">
        <v>43</v>
      </c>
      <c r="C38" s="353"/>
      <c r="D38" s="354"/>
      <c r="E38" s="265">
        <f t="shared" ref="E38:R38" si="14">SUM(E36:E37)</f>
        <v>149</v>
      </c>
      <c r="F38" s="9">
        <f t="shared" si="14"/>
        <v>113</v>
      </c>
      <c r="G38" s="9">
        <f t="shared" si="14"/>
        <v>459</v>
      </c>
      <c r="H38" s="9">
        <f t="shared" si="14"/>
        <v>358</v>
      </c>
      <c r="I38" s="9">
        <f t="shared" si="14"/>
        <v>442</v>
      </c>
      <c r="J38" s="9">
        <f t="shared" si="14"/>
        <v>521</v>
      </c>
      <c r="K38" s="9">
        <f t="shared" si="14"/>
        <v>486</v>
      </c>
      <c r="L38" s="9">
        <f t="shared" si="14"/>
        <v>523</v>
      </c>
      <c r="M38" s="9">
        <f t="shared" si="14"/>
        <v>528</v>
      </c>
      <c r="N38" s="9">
        <f t="shared" si="14"/>
        <v>508</v>
      </c>
      <c r="O38" s="9">
        <f t="shared" si="14"/>
        <v>592</v>
      </c>
      <c r="P38" s="9">
        <f t="shared" si="14"/>
        <v>541</v>
      </c>
      <c r="Q38" s="9">
        <f t="shared" si="14"/>
        <v>556</v>
      </c>
      <c r="R38" s="9">
        <f t="shared" si="14"/>
        <v>549</v>
      </c>
      <c r="S38" s="9">
        <f t="shared" ref="S38:AC38" si="15">SUM(S36:S37)</f>
        <v>23</v>
      </c>
      <c r="T38" s="9">
        <f t="shared" si="15"/>
        <v>204</v>
      </c>
      <c r="U38" s="9">
        <f t="shared" si="15"/>
        <v>591</v>
      </c>
      <c r="V38" s="9">
        <f t="shared" si="15"/>
        <v>8</v>
      </c>
      <c r="W38" s="9">
        <f t="shared" si="15"/>
        <v>0</v>
      </c>
      <c r="X38" s="9">
        <f t="shared" si="15"/>
        <v>294</v>
      </c>
      <c r="Y38" s="9">
        <f t="shared" si="15"/>
        <v>287</v>
      </c>
      <c r="Z38" s="9">
        <f t="shared" si="15"/>
        <v>251</v>
      </c>
      <c r="AA38" s="9">
        <f t="shared" si="15"/>
        <v>75</v>
      </c>
      <c r="AB38" s="9">
        <f t="shared" si="15"/>
        <v>73.5</v>
      </c>
      <c r="AC38" s="9">
        <f t="shared" si="15"/>
        <v>154</v>
      </c>
      <c r="AD38" s="9">
        <f>SUM(AD36:AD37)</f>
        <v>164</v>
      </c>
      <c r="AE38" s="9">
        <f>SUM(AE36:AE37)</f>
        <v>16</v>
      </c>
      <c r="AF38" s="9">
        <f>SUM(F38:AA38)</f>
        <v>7909</v>
      </c>
    </row>
    <row r="39" spans="2:33" x14ac:dyDescent="0.3">
      <c r="B39" s="159" t="s">
        <v>24</v>
      </c>
      <c r="C39" s="160" t="s">
        <v>44</v>
      </c>
      <c r="D39" s="161" t="s">
        <v>94</v>
      </c>
      <c r="E39" s="101"/>
      <c r="F39" s="100"/>
      <c r="G39" s="162">
        <v>29</v>
      </c>
      <c r="H39" s="162">
        <v>26</v>
      </c>
      <c r="I39" s="162">
        <v>27</v>
      </c>
      <c r="J39" s="162">
        <v>28</v>
      </c>
      <c r="K39" s="162">
        <v>27</v>
      </c>
      <c r="L39" s="162">
        <v>27</v>
      </c>
      <c r="M39" s="162">
        <v>22</v>
      </c>
      <c r="N39" s="162">
        <v>32</v>
      </c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23">
        <v>3</v>
      </c>
      <c r="AC39" s="123">
        <v>6</v>
      </c>
      <c r="AD39" s="123"/>
      <c r="AE39" s="123"/>
      <c r="AF39" s="102">
        <f>SUM(F39:N39)</f>
        <v>218</v>
      </c>
    </row>
    <row r="40" spans="2:33" ht="15" thickBot="1" x14ac:dyDescent="0.35">
      <c r="B40" s="163" t="s">
        <v>24</v>
      </c>
      <c r="C40" s="164" t="s">
        <v>44</v>
      </c>
      <c r="D40" s="165" t="s">
        <v>95</v>
      </c>
      <c r="E40" s="166"/>
      <c r="F40" s="98"/>
      <c r="G40" s="162">
        <v>29</v>
      </c>
      <c r="H40" s="162">
        <v>26</v>
      </c>
      <c r="I40" s="162">
        <v>28</v>
      </c>
      <c r="J40" s="162">
        <v>23</v>
      </c>
      <c r="K40" s="162">
        <v>26</v>
      </c>
      <c r="L40" s="162">
        <v>25</v>
      </c>
      <c r="M40" s="162">
        <v>20</v>
      </c>
      <c r="N40" s="162">
        <v>21</v>
      </c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167">
        <v>3</v>
      </c>
      <c r="AC40" s="167">
        <v>5</v>
      </c>
      <c r="AD40" s="167"/>
      <c r="AE40" s="167"/>
      <c r="AF40" s="99">
        <f>SUM(F40:N40)</f>
        <v>198</v>
      </c>
    </row>
    <row r="41" spans="2:33" ht="15" thickBot="1" x14ac:dyDescent="0.35">
      <c r="B41" s="370" t="s">
        <v>45</v>
      </c>
      <c r="C41" s="371"/>
      <c r="D41" s="372"/>
      <c r="E41" s="195"/>
      <c r="F41" s="183"/>
      <c r="G41" s="184">
        <f>SUM(G39:G40)</f>
        <v>58</v>
      </c>
      <c r="H41" s="184">
        <f t="shared" ref="H41:N41" si="16">SUM(H39:H40)</f>
        <v>52</v>
      </c>
      <c r="I41" s="184">
        <f t="shared" si="16"/>
        <v>55</v>
      </c>
      <c r="J41" s="184">
        <f t="shared" si="16"/>
        <v>51</v>
      </c>
      <c r="K41" s="184">
        <f t="shared" si="16"/>
        <v>53</v>
      </c>
      <c r="L41" s="184">
        <f t="shared" si="16"/>
        <v>52</v>
      </c>
      <c r="M41" s="184">
        <f t="shared" si="16"/>
        <v>42</v>
      </c>
      <c r="N41" s="184">
        <f t="shared" si="16"/>
        <v>53</v>
      </c>
      <c r="O41" s="183"/>
      <c r="P41" s="183"/>
      <c r="Q41" s="183"/>
      <c r="R41" s="183"/>
      <c r="S41" s="183"/>
      <c r="T41" s="183"/>
      <c r="U41" s="183"/>
      <c r="V41" s="183"/>
      <c r="W41" s="183"/>
      <c r="X41" s="183"/>
      <c r="Y41" s="183"/>
      <c r="Z41" s="183"/>
      <c r="AA41" s="183"/>
      <c r="AB41" s="185"/>
      <c r="AC41" s="185"/>
      <c r="AD41" s="185"/>
      <c r="AE41" s="185"/>
      <c r="AF41" s="186">
        <f>SUM(G41:N41)</f>
        <v>416</v>
      </c>
    </row>
    <row r="42" spans="2:33" ht="16.2" thickBot="1" x14ac:dyDescent="0.35">
      <c r="B42" s="339" t="s">
        <v>46</v>
      </c>
      <c r="C42" s="340"/>
      <c r="D42" s="341"/>
      <c r="E42" s="9">
        <f>SUM(E38,E41)</f>
        <v>149</v>
      </c>
      <c r="F42" s="9">
        <f>SUM(F38,F41)</f>
        <v>113</v>
      </c>
      <c r="G42" s="9">
        <f>G38+G41</f>
        <v>517</v>
      </c>
      <c r="H42" s="9">
        <f t="shared" ref="H42:N42" si="17">H38+H41</f>
        <v>410</v>
      </c>
      <c r="I42" s="9">
        <f t="shared" si="17"/>
        <v>497</v>
      </c>
      <c r="J42" s="9">
        <f t="shared" si="17"/>
        <v>572</v>
      </c>
      <c r="K42" s="9">
        <f t="shared" si="17"/>
        <v>539</v>
      </c>
      <c r="L42" s="9">
        <f t="shared" si="17"/>
        <v>575</v>
      </c>
      <c r="M42" s="9">
        <f t="shared" si="17"/>
        <v>570</v>
      </c>
      <c r="N42" s="9">
        <f t="shared" si="17"/>
        <v>561</v>
      </c>
      <c r="O42" s="9">
        <f t="shared" ref="O42:AA42" si="18">SUM(O38,O41)</f>
        <v>592</v>
      </c>
      <c r="P42" s="9">
        <f t="shared" si="18"/>
        <v>541</v>
      </c>
      <c r="Q42" s="9">
        <f t="shared" si="18"/>
        <v>556</v>
      </c>
      <c r="R42" s="9">
        <f t="shared" si="18"/>
        <v>549</v>
      </c>
      <c r="S42" s="9">
        <f t="shared" si="18"/>
        <v>23</v>
      </c>
      <c r="T42" s="9">
        <f t="shared" si="18"/>
        <v>204</v>
      </c>
      <c r="U42" s="9">
        <f t="shared" si="18"/>
        <v>591</v>
      </c>
      <c r="V42" s="9">
        <f t="shared" si="18"/>
        <v>8</v>
      </c>
      <c r="W42" s="9">
        <f t="shared" si="18"/>
        <v>0</v>
      </c>
      <c r="X42" s="9">
        <f t="shared" si="18"/>
        <v>294</v>
      </c>
      <c r="Y42" s="9">
        <f t="shared" si="18"/>
        <v>287</v>
      </c>
      <c r="Z42" s="9">
        <f t="shared" si="18"/>
        <v>251</v>
      </c>
      <c r="AA42" s="9">
        <f t="shared" si="18"/>
        <v>75</v>
      </c>
      <c r="AB42" s="9">
        <f>AB39+AB40+AB38</f>
        <v>79.5</v>
      </c>
      <c r="AC42" s="9">
        <f>AC39+AC40+AC38</f>
        <v>165</v>
      </c>
      <c r="AD42" s="9">
        <f>AD39+AD40+AD38</f>
        <v>164</v>
      </c>
      <c r="AE42" s="9">
        <f>SUM(AE38,AE41)</f>
        <v>16</v>
      </c>
      <c r="AF42" s="9">
        <f>SUM(AF38,AF41)</f>
        <v>8325</v>
      </c>
    </row>
    <row r="43" spans="2:33" x14ac:dyDescent="0.3">
      <c r="B43" t="s">
        <v>99</v>
      </c>
    </row>
    <row r="44" spans="2:33" x14ac:dyDescent="0.3">
      <c r="B44" s="55"/>
    </row>
    <row r="45" spans="2:33" x14ac:dyDescent="0.3">
      <c r="B45" s="31" t="s">
        <v>58</v>
      </c>
      <c r="C45" s="24" t="s">
        <v>47</v>
      </c>
      <c r="D45" s="24" t="s">
        <v>48</v>
      </c>
      <c r="E45" s="326" t="s">
        <v>49</v>
      </c>
      <c r="F45" s="326"/>
      <c r="G45" s="326"/>
      <c r="H45" s="280" t="s">
        <v>50</v>
      </c>
      <c r="I45" s="313"/>
      <c r="K45" s="308" t="s">
        <v>59</v>
      </c>
      <c r="L45" s="309"/>
      <c r="M45" s="310"/>
      <c r="N45" s="279" t="s">
        <v>47</v>
      </c>
      <c r="O45" s="281"/>
      <c r="P45" s="279" t="s">
        <v>48</v>
      </c>
      <c r="Q45" s="281"/>
      <c r="R45" s="279" t="s">
        <v>49</v>
      </c>
      <c r="S45" s="281"/>
      <c r="T45" s="279" t="s">
        <v>50</v>
      </c>
      <c r="U45" s="281"/>
      <c r="W45" s="308" t="s">
        <v>72</v>
      </c>
      <c r="X45" s="309"/>
      <c r="Y45" s="310"/>
      <c r="Z45" s="279" t="s">
        <v>47</v>
      </c>
      <c r="AA45" s="281"/>
      <c r="AB45" s="279" t="s">
        <v>48</v>
      </c>
      <c r="AC45" s="281"/>
      <c r="AD45" s="279" t="s">
        <v>49</v>
      </c>
      <c r="AE45" s="281"/>
      <c r="AF45" s="180" t="s">
        <v>50</v>
      </c>
      <c r="AG45" s="48"/>
    </row>
    <row r="46" spans="2:33" x14ac:dyDescent="0.3">
      <c r="B46" s="33" t="s">
        <v>51</v>
      </c>
      <c r="C46" s="27">
        <v>4589</v>
      </c>
      <c r="D46" s="28">
        <v>447</v>
      </c>
      <c r="E46" s="330">
        <v>461</v>
      </c>
      <c r="F46" s="330"/>
      <c r="G46" s="330"/>
      <c r="H46" s="290">
        <f>SUM(C46:F46)</f>
        <v>5497</v>
      </c>
      <c r="I46" s="319"/>
      <c r="K46" s="289" t="s">
        <v>51</v>
      </c>
      <c r="L46" s="290"/>
      <c r="M46" s="291"/>
      <c r="N46" s="292">
        <v>3722</v>
      </c>
      <c r="O46" s="293"/>
      <c r="P46" s="289">
        <v>443</v>
      </c>
      <c r="Q46" s="291"/>
      <c r="R46" s="289">
        <v>449</v>
      </c>
      <c r="S46" s="291"/>
      <c r="T46" s="289">
        <f>SUM(N46:S46)</f>
        <v>4614</v>
      </c>
      <c r="U46" s="291"/>
      <c r="W46" s="289" t="s">
        <v>51</v>
      </c>
      <c r="X46" s="290"/>
      <c r="Y46" s="291"/>
      <c r="Z46" s="292">
        <v>3593</v>
      </c>
      <c r="AA46" s="293"/>
      <c r="AB46" s="289">
        <v>401</v>
      </c>
      <c r="AC46" s="291"/>
      <c r="AD46" s="289">
        <v>442</v>
      </c>
      <c r="AE46" s="291"/>
      <c r="AF46" s="181">
        <f>SUM(Z46:AE46)</f>
        <v>4436</v>
      </c>
      <c r="AG46" s="49"/>
    </row>
    <row r="47" spans="2:33" ht="15" thickBot="1" x14ac:dyDescent="0.35">
      <c r="B47" s="30" t="s">
        <v>57</v>
      </c>
      <c r="C47" s="29">
        <v>4104</v>
      </c>
      <c r="D47" s="35">
        <v>378</v>
      </c>
      <c r="E47" s="331"/>
      <c r="F47" s="331"/>
      <c r="G47" s="331"/>
      <c r="H47" s="328">
        <f>SUM(C47:F47)</f>
        <v>4482</v>
      </c>
      <c r="I47" s="329"/>
      <c r="K47" s="294" t="s">
        <v>68</v>
      </c>
      <c r="L47" s="295"/>
      <c r="M47" s="296"/>
      <c r="N47" s="294">
        <v>3629</v>
      </c>
      <c r="O47" s="296"/>
      <c r="P47" s="297">
        <v>379</v>
      </c>
      <c r="Q47" s="298"/>
      <c r="R47" s="297">
        <v>0</v>
      </c>
      <c r="S47" s="298"/>
      <c r="T47" s="299">
        <f>SUM(N47:S47)</f>
        <v>4008</v>
      </c>
      <c r="U47" s="300"/>
      <c r="W47" s="294" t="s">
        <v>68</v>
      </c>
      <c r="X47" s="295"/>
      <c r="Y47" s="296"/>
      <c r="Z47" s="294">
        <v>3678</v>
      </c>
      <c r="AA47" s="296"/>
      <c r="AB47" s="297">
        <v>389</v>
      </c>
      <c r="AC47" s="298"/>
      <c r="AD47" s="297">
        <v>0</v>
      </c>
      <c r="AE47" s="298"/>
      <c r="AF47" s="182">
        <f>SUM(Z47:AE47)</f>
        <v>4067</v>
      </c>
      <c r="AG47" s="49"/>
    </row>
    <row r="48" spans="2:33" x14ac:dyDescent="0.3">
      <c r="B48" s="32" t="s">
        <v>55</v>
      </c>
      <c r="C48" s="24">
        <f>SUM(C46,C47)</f>
        <v>8693</v>
      </c>
      <c r="D48" s="36">
        <f>SUM(D46:D47)</f>
        <v>825</v>
      </c>
      <c r="E48" s="332">
        <f>SUM(E46,E47)</f>
        <v>461</v>
      </c>
      <c r="F48" s="332"/>
      <c r="G48" s="333"/>
      <c r="H48" s="301">
        <f>SUM(H46:I47)</f>
        <v>9979</v>
      </c>
      <c r="I48" s="302"/>
      <c r="K48" s="279" t="s">
        <v>55</v>
      </c>
      <c r="L48" s="280"/>
      <c r="M48" s="281"/>
      <c r="N48" s="279">
        <f>SUM(N46,N47)</f>
        <v>7351</v>
      </c>
      <c r="O48" s="281"/>
      <c r="P48" s="282">
        <f>SUM(P46:Q47)</f>
        <v>822</v>
      </c>
      <c r="Q48" s="283"/>
      <c r="R48" s="279">
        <f>SUM(R46,R47)</f>
        <v>449</v>
      </c>
      <c r="S48" s="284"/>
      <c r="T48" s="301">
        <f>O50+S50</f>
        <v>8622</v>
      </c>
      <c r="U48" s="302"/>
      <c r="W48" s="279" t="s">
        <v>55</v>
      </c>
      <c r="X48" s="280"/>
      <c r="Y48" s="281"/>
      <c r="Z48" s="279">
        <f>SUM(Z46,Z47)</f>
        <v>7271</v>
      </c>
      <c r="AA48" s="281"/>
      <c r="AB48" s="282">
        <f>SUM(AB46:AC47)</f>
        <v>790</v>
      </c>
      <c r="AC48" s="283"/>
      <c r="AD48" s="279">
        <f>SUM(AD46,AD47)</f>
        <v>442</v>
      </c>
      <c r="AE48" s="284"/>
      <c r="AF48" s="285">
        <f>AB50+AE50</f>
        <v>8503</v>
      </c>
      <c r="AG48" s="50"/>
    </row>
    <row r="49" spans="1:52" x14ac:dyDescent="0.3">
      <c r="B49" s="26"/>
      <c r="C49" s="10"/>
      <c r="D49" s="25"/>
      <c r="E49" s="10"/>
      <c r="F49" s="11"/>
      <c r="G49" s="11"/>
      <c r="H49" s="303"/>
      <c r="I49" s="304"/>
      <c r="K49" s="307"/>
      <c r="L49" s="307"/>
      <c r="M49" s="307"/>
      <c r="N49" s="10"/>
      <c r="O49" s="178"/>
      <c r="P49" s="10"/>
      <c r="Q49" s="11"/>
      <c r="R49" s="11"/>
      <c r="S49" s="11"/>
      <c r="T49" s="303"/>
      <c r="U49" s="304"/>
      <c r="W49" s="34"/>
      <c r="X49" s="34"/>
      <c r="Y49" s="34"/>
      <c r="Z49" s="10"/>
      <c r="AA49" s="68"/>
      <c r="AB49" s="10"/>
      <c r="AC49" s="11"/>
      <c r="AD49" s="11"/>
      <c r="AE49" s="11"/>
      <c r="AF49" s="286"/>
      <c r="AG49" s="50"/>
    </row>
    <row r="50" spans="1:52" ht="15" thickBot="1" x14ac:dyDescent="0.35">
      <c r="A50" s="13"/>
      <c r="B50" s="41" t="s">
        <v>52</v>
      </c>
      <c r="C50" s="12" t="s">
        <v>53</v>
      </c>
      <c r="D50" s="25">
        <f>SUM(C48:D48)</f>
        <v>9518</v>
      </c>
      <c r="E50" s="280" t="s">
        <v>54</v>
      </c>
      <c r="F50" s="280"/>
      <c r="G50" s="25">
        <f>E48</f>
        <v>461</v>
      </c>
      <c r="H50" s="305"/>
      <c r="I50" s="306"/>
      <c r="K50" s="279" t="s">
        <v>52</v>
      </c>
      <c r="L50" s="280"/>
      <c r="M50" s="281"/>
      <c r="N50" s="179" t="s">
        <v>53</v>
      </c>
      <c r="O50" s="280">
        <f>SUM(N48:Q48)</f>
        <v>8173</v>
      </c>
      <c r="P50" s="280"/>
      <c r="Q50" s="281"/>
      <c r="R50" s="179" t="s">
        <v>54</v>
      </c>
      <c r="S50" s="68">
        <f>R48</f>
        <v>449</v>
      </c>
      <c r="T50" s="305"/>
      <c r="U50" s="306"/>
      <c r="W50" s="288" t="s">
        <v>52</v>
      </c>
      <c r="X50" s="288"/>
      <c r="Y50" s="288"/>
      <c r="Z50" s="279" t="s">
        <v>53</v>
      </c>
      <c r="AA50" s="280"/>
      <c r="AB50" s="68">
        <f>SUM(Z48:AC48)</f>
        <v>8061</v>
      </c>
      <c r="AC50" s="279" t="s">
        <v>54</v>
      </c>
      <c r="AD50" s="280"/>
      <c r="AE50" s="68">
        <v>442</v>
      </c>
      <c r="AF50" s="287"/>
      <c r="AG50" s="50"/>
    </row>
    <row r="51" spans="1:52" x14ac:dyDescent="0.3">
      <c r="D51" s="13"/>
      <c r="E51" s="13"/>
      <c r="F51" s="13"/>
      <c r="G51" s="13"/>
      <c r="H51" s="23"/>
      <c r="K51" s="42" t="s">
        <v>69</v>
      </c>
      <c r="M51" s="42"/>
      <c r="W51" s="42" t="s">
        <v>69</v>
      </c>
    </row>
    <row r="52" spans="1:52" x14ac:dyDescent="0.3">
      <c r="B52" s="173" t="s">
        <v>63</v>
      </c>
      <c r="C52" s="168" t="s">
        <v>47</v>
      </c>
      <c r="D52" s="168" t="s">
        <v>48</v>
      </c>
      <c r="E52" s="169"/>
      <c r="F52" s="168" t="s">
        <v>49</v>
      </c>
      <c r="G52" s="169"/>
      <c r="H52" s="279" t="s">
        <v>50</v>
      </c>
      <c r="I52" s="281"/>
      <c r="K52" s="324" t="s">
        <v>67</v>
      </c>
      <c r="L52" s="309"/>
      <c r="M52" s="325"/>
      <c r="N52" s="312" t="s">
        <v>47</v>
      </c>
      <c r="O52" s="313"/>
      <c r="P52" s="312" t="s">
        <v>48</v>
      </c>
      <c r="Q52" s="313"/>
      <c r="R52" s="312" t="s">
        <v>49</v>
      </c>
      <c r="S52" s="313"/>
      <c r="T52" s="288" t="s">
        <v>50</v>
      </c>
      <c r="U52" s="288"/>
      <c r="W52" s="324" t="s">
        <v>74</v>
      </c>
      <c r="X52" s="309"/>
      <c r="Y52" s="325"/>
      <c r="Z52" s="312" t="s">
        <v>47</v>
      </c>
      <c r="AA52" s="313"/>
      <c r="AB52" s="312" t="s">
        <v>48</v>
      </c>
      <c r="AC52" s="313"/>
      <c r="AD52" s="312" t="s">
        <v>49</v>
      </c>
      <c r="AE52" s="313"/>
      <c r="AF52" s="59" t="s">
        <v>50</v>
      </c>
    </row>
    <row r="53" spans="1:52" x14ac:dyDescent="0.3">
      <c r="B53" s="172" t="s">
        <v>51</v>
      </c>
      <c r="C53" s="172">
        <v>3491</v>
      </c>
      <c r="D53" s="174">
        <v>420</v>
      </c>
      <c r="E53" s="290">
        <v>450</v>
      </c>
      <c r="F53" s="290"/>
      <c r="G53" s="291"/>
      <c r="H53" s="289">
        <f>SUM(C53:G53)</f>
        <v>4361</v>
      </c>
      <c r="I53" s="291"/>
      <c r="K53" s="318" t="s">
        <v>51</v>
      </c>
      <c r="L53" s="290"/>
      <c r="M53" s="319"/>
      <c r="N53" s="314">
        <v>3729</v>
      </c>
      <c r="O53" s="315"/>
      <c r="P53" s="318">
        <v>420</v>
      </c>
      <c r="Q53" s="319"/>
      <c r="R53" s="318">
        <v>446</v>
      </c>
      <c r="S53" s="319"/>
      <c r="T53" s="327">
        <f>SUM(N53:S53)</f>
        <v>4595</v>
      </c>
      <c r="U53" s="327"/>
      <c r="W53" s="318" t="s">
        <v>51</v>
      </c>
      <c r="X53" s="290"/>
      <c r="Y53" s="319"/>
      <c r="Z53" s="314">
        <f>AF24</f>
        <v>3561</v>
      </c>
      <c r="AA53" s="315"/>
      <c r="AB53" s="318">
        <f>AF25</f>
        <v>377</v>
      </c>
      <c r="AC53" s="319"/>
      <c r="AD53" s="318">
        <f>AF41</f>
        <v>416</v>
      </c>
      <c r="AE53" s="319"/>
      <c r="AF53" s="60">
        <f>SUM(Z53:AE53)</f>
        <v>4354</v>
      </c>
    </row>
    <row r="54" spans="1:52" ht="15" thickBot="1" x14ac:dyDescent="0.35">
      <c r="B54" s="170" t="s">
        <v>68</v>
      </c>
      <c r="C54" s="170">
        <v>3216</v>
      </c>
      <c r="D54" s="170">
        <v>387</v>
      </c>
      <c r="E54" s="171"/>
      <c r="F54" s="176">
        <v>0</v>
      </c>
      <c r="G54" s="175"/>
      <c r="H54" s="334">
        <f>SUM(C54:G54)</f>
        <v>3603</v>
      </c>
      <c r="I54" s="335"/>
      <c r="K54" s="316" t="s">
        <v>68</v>
      </c>
      <c r="L54" s="295"/>
      <c r="M54" s="317"/>
      <c r="N54" s="316">
        <v>3581</v>
      </c>
      <c r="O54" s="317"/>
      <c r="P54" s="320">
        <v>392</v>
      </c>
      <c r="Q54" s="321"/>
      <c r="R54" s="320">
        <v>0</v>
      </c>
      <c r="S54" s="321"/>
      <c r="T54" s="311">
        <f>SUM(N54:S54)</f>
        <v>3973</v>
      </c>
      <c r="U54" s="311"/>
      <c r="W54" s="316" t="s">
        <v>68</v>
      </c>
      <c r="X54" s="295"/>
      <c r="Y54" s="317"/>
      <c r="Z54" s="316">
        <f>AF33</f>
        <v>3552</v>
      </c>
      <c r="AA54" s="317"/>
      <c r="AB54" s="320">
        <f>AF30</f>
        <v>419</v>
      </c>
      <c r="AC54" s="321"/>
      <c r="AD54" s="320">
        <v>0</v>
      </c>
      <c r="AE54" s="321"/>
      <c r="AF54" s="51">
        <f>SUM(Z54:AE54)</f>
        <v>3971</v>
      </c>
    </row>
    <row r="55" spans="1:52" x14ac:dyDescent="0.3">
      <c r="B55" s="168" t="s">
        <v>55</v>
      </c>
      <c r="C55" s="168">
        <f>SUM(C53:C54)</f>
        <v>6707</v>
      </c>
      <c r="D55" s="168">
        <f>SUM(D53:E54)</f>
        <v>1257</v>
      </c>
      <c r="E55" s="280">
        <f>SUM(E53,F54)</f>
        <v>450</v>
      </c>
      <c r="F55" s="280"/>
      <c r="G55" s="284"/>
      <c r="H55" s="301">
        <f>SUM(H53:I54)</f>
        <v>7964</v>
      </c>
      <c r="I55" s="302"/>
      <c r="K55" s="312" t="s">
        <v>55</v>
      </c>
      <c r="L55" s="280"/>
      <c r="M55" s="313"/>
      <c r="N55" s="312">
        <f>SUM(N53,N54)</f>
        <v>7310</v>
      </c>
      <c r="O55" s="313"/>
      <c r="P55" s="322">
        <f>SUM(P53:Q54)</f>
        <v>812</v>
      </c>
      <c r="Q55" s="323"/>
      <c r="R55" s="312">
        <f>SUM(R53,R54)</f>
        <v>446</v>
      </c>
      <c r="S55" s="284"/>
      <c r="T55" s="301">
        <f>T54+T53</f>
        <v>8568</v>
      </c>
      <c r="U55" s="302"/>
      <c r="W55" s="312" t="s">
        <v>55</v>
      </c>
      <c r="X55" s="280"/>
      <c r="Y55" s="313"/>
      <c r="Z55" s="312">
        <f>SUM(Z53,Z54)</f>
        <v>7113</v>
      </c>
      <c r="AA55" s="313"/>
      <c r="AB55" s="322">
        <f>SUM(AB53:AC54)</f>
        <v>796</v>
      </c>
      <c r="AC55" s="323"/>
      <c r="AD55" s="312">
        <f>SUM(AD53,AD54)</f>
        <v>416</v>
      </c>
      <c r="AE55" s="284"/>
      <c r="AF55" s="285">
        <f>SUM(AF53:AG54,AM38)</f>
        <v>8325</v>
      </c>
    </row>
    <row r="56" spans="1:52" x14ac:dyDescent="0.3">
      <c r="B56" s="67"/>
      <c r="C56" s="10"/>
      <c r="D56" s="10"/>
      <c r="E56" s="11"/>
      <c r="F56" s="11"/>
      <c r="G56" s="11"/>
      <c r="H56" s="303"/>
      <c r="I56" s="304"/>
      <c r="K56" s="34"/>
      <c r="L56" s="34"/>
      <c r="M56" s="34"/>
      <c r="N56" s="10"/>
      <c r="O56" s="25"/>
      <c r="P56" s="10"/>
      <c r="Q56" s="11"/>
      <c r="R56" s="11"/>
      <c r="S56" s="11"/>
      <c r="T56" s="303"/>
      <c r="U56" s="304"/>
      <c r="W56" s="34"/>
      <c r="X56" s="34"/>
      <c r="Y56" s="34"/>
      <c r="Z56" s="10"/>
      <c r="AA56" s="58"/>
      <c r="AB56" s="10"/>
      <c r="AC56" s="11"/>
      <c r="AD56" s="11"/>
      <c r="AE56" s="11"/>
      <c r="AF56" s="286"/>
    </row>
    <row r="57" spans="1:52" ht="15" thickBot="1" x14ac:dyDescent="0.35">
      <c r="B57" s="168" t="s">
        <v>52</v>
      </c>
      <c r="C57" s="177" t="s">
        <v>53</v>
      </c>
      <c r="D57" s="68">
        <f>SUM(C53:C54,D53:E54)</f>
        <v>7964</v>
      </c>
      <c r="E57" s="168" t="s">
        <v>54</v>
      </c>
      <c r="F57" s="68"/>
      <c r="G57" s="68">
        <f>E55</f>
        <v>450</v>
      </c>
      <c r="H57" s="305"/>
      <c r="I57" s="306"/>
      <c r="K57" s="326" t="s">
        <v>52</v>
      </c>
      <c r="L57" s="326"/>
      <c r="M57" s="326"/>
      <c r="N57" s="312" t="s">
        <v>53</v>
      </c>
      <c r="O57" s="280"/>
      <c r="P57" s="25">
        <f>SUM(N55:Q55)</f>
        <v>8122</v>
      </c>
      <c r="Q57" s="312" t="s">
        <v>54</v>
      </c>
      <c r="R57" s="280"/>
      <c r="S57" s="25">
        <f>R55</f>
        <v>446</v>
      </c>
      <c r="T57" s="305"/>
      <c r="U57" s="306"/>
      <c r="W57" s="326" t="s">
        <v>52</v>
      </c>
      <c r="X57" s="326"/>
      <c r="Y57" s="326"/>
      <c r="Z57" s="312" t="s">
        <v>53</v>
      </c>
      <c r="AA57" s="280"/>
      <c r="AB57" s="58">
        <f>SUM(Z55:AC55)</f>
        <v>7909</v>
      </c>
      <c r="AC57" s="312" t="s">
        <v>54</v>
      </c>
      <c r="AD57" s="280"/>
      <c r="AE57" s="58">
        <f>AD55</f>
        <v>416</v>
      </c>
      <c r="AF57" s="287"/>
    </row>
    <row r="58" spans="1:52" x14ac:dyDescent="0.3">
      <c r="B58" s="42" t="s">
        <v>69</v>
      </c>
      <c r="K58" s="42" t="s">
        <v>69</v>
      </c>
      <c r="W58" s="42" t="s">
        <v>69</v>
      </c>
    </row>
    <row r="59" spans="1:52" x14ac:dyDescent="0.3">
      <c r="AF59" s="66"/>
    </row>
    <row r="60" spans="1:52" ht="108.75" customHeight="1" x14ac:dyDescent="0.3">
      <c r="AY60" s="373"/>
      <c r="AZ60" s="373"/>
    </row>
    <row r="61" spans="1:52" x14ac:dyDescent="0.3">
      <c r="AY61" s="373"/>
      <c r="AZ61" s="373"/>
    </row>
    <row r="62" spans="1:52" x14ac:dyDescent="0.3">
      <c r="AY62" s="373"/>
      <c r="AZ62" s="373"/>
    </row>
    <row r="63" spans="1:52" ht="27" customHeight="1" x14ac:dyDescent="0.3">
      <c r="G63" s="22"/>
      <c r="AY63" s="13"/>
      <c r="AZ63" s="13"/>
    </row>
    <row r="64" spans="1:52" ht="27" customHeight="1" x14ac:dyDescent="0.3">
      <c r="AY64" s="13"/>
      <c r="AZ64" s="13"/>
    </row>
    <row r="65" spans="51:52" ht="29.4" customHeight="1" x14ac:dyDescent="0.3">
      <c r="AY65" s="13"/>
      <c r="AZ65" s="13"/>
    </row>
    <row r="66" spans="51:52" ht="27" customHeight="1" x14ac:dyDescent="0.3">
      <c r="AY66" s="13"/>
      <c r="AZ66" s="13"/>
    </row>
    <row r="67" spans="51:52" ht="33" customHeight="1" x14ac:dyDescent="0.3">
      <c r="AY67" s="13"/>
      <c r="AZ67" s="13"/>
    </row>
    <row r="68" spans="51:52" ht="27" customHeight="1" x14ac:dyDescent="0.3">
      <c r="AY68" s="13"/>
      <c r="AZ68" s="13"/>
    </row>
    <row r="69" spans="51:52" ht="27" customHeight="1" x14ac:dyDescent="0.3">
      <c r="AY69" s="13"/>
      <c r="AZ69" s="13"/>
    </row>
    <row r="70" spans="51:52" ht="27" customHeight="1" x14ac:dyDescent="0.3">
      <c r="AY70" s="13"/>
      <c r="AZ70" s="13"/>
    </row>
    <row r="71" spans="51:52" ht="27" customHeight="1" x14ac:dyDescent="0.3">
      <c r="AY71" s="13"/>
      <c r="AZ71" s="13"/>
    </row>
    <row r="72" spans="51:52" ht="26.25" customHeight="1" x14ac:dyDescent="0.3">
      <c r="AY72" s="13"/>
      <c r="AZ72" s="13"/>
    </row>
    <row r="73" spans="51:52" ht="27" customHeight="1" x14ac:dyDescent="0.3">
      <c r="AY73" s="13"/>
      <c r="AZ73" s="13"/>
    </row>
    <row r="74" spans="51:52" ht="27" customHeight="1" x14ac:dyDescent="0.3">
      <c r="AY74" s="13"/>
      <c r="AZ74" s="13"/>
    </row>
    <row r="75" spans="51:52" ht="27" customHeight="1" x14ac:dyDescent="0.3">
      <c r="AY75" s="13"/>
      <c r="AZ75" s="13"/>
    </row>
    <row r="76" spans="51:52" ht="27" customHeight="1" x14ac:dyDescent="0.3">
      <c r="AY76" s="13"/>
      <c r="AZ76" s="13"/>
    </row>
    <row r="77" spans="51:52" ht="27" customHeight="1" x14ac:dyDescent="0.3">
      <c r="AY77" s="13"/>
      <c r="AZ77" s="13"/>
    </row>
    <row r="78" spans="51:52" ht="27" customHeight="1" x14ac:dyDescent="0.3">
      <c r="AY78" s="13"/>
      <c r="AZ78" s="13"/>
    </row>
    <row r="79" spans="51:52" ht="27" customHeight="1" x14ac:dyDescent="0.3">
      <c r="AY79" s="13"/>
      <c r="AZ79" s="13"/>
    </row>
    <row r="80" spans="51:52" ht="27" customHeight="1" x14ac:dyDescent="0.3">
      <c r="AY80" s="13"/>
      <c r="AZ80" s="13"/>
    </row>
    <row r="81" spans="39:52" ht="27" customHeight="1" x14ac:dyDescent="0.3">
      <c r="AY81" s="13"/>
      <c r="AZ81" s="13"/>
    </row>
    <row r="82" spans="39:52" ht="27" customHeight="1" x14ac:dyDescent="0.3">
      <c r="AY82" s="13"/>
      <c r="AZ82" s="13"/>
    </row>
    <row r="83" spans="39:52" ht="27" customHeight="1" x14ac:dyDescent="0.3">
      <c r="AY83" s="13"/>
      <c r="AZ83" s="13"/>
    </row>
    <row r="84" spans="39:52" ht="36" customHeight="1" x14ac:dyDescent="0.3">
      <c r="AY84" s="13"/>
      <c r="AZ84" s="13"/>
    </row>
    <row r="85" spans="39:52" ht="36" customHeight="1" x14ac:dyDescent="0.3">
      <c r="AY85" s="13"/>
      <c r="AZ85" s="13"/>
    </row>
    <row r="86" spans="39:52" ht="36" customHeight="1" x14ac:dyDescent="0.3">
      <c r="AY86" s="13"/>
      <c r="AZ86" s="13"/>
    </row>
    <row r="87" spans="39:52" ht="30" customHeight="1" x14ac:dyDescent="0.3">
      <c r="AM87" s="52"/>
    </row>
    <row r="89" spans="39:52" ht="15.6" x14ac:dyDescent="0.3">
      <c r="AM89" s="374"/>
      <c r="AN89" s="375"/>
      <c r="AO89" s="375"/>
      <c r="AP89" s="53"/>
      <c r="AQ89" s="53"/>
      <c r="AR89" s="54"/>
      <c r="AS89" s="53"/>
      <c r="AT89" s="54"/>
    </row>
  </sheetData>
  <mergeCells count="120">
    <mergeCell ref="Z52:AA52"/>
    <mergeCell ref="AB52:AC52"/>
    <mergeCell ref="AD52:AE52"/>
    <mergeCell ref="W53:Y53"/>
    <mergeCell ref="Z53:AA53"/>
    <mergeCell ref="AB53:AC53"/>
    <mergeCell ref="AD53:AE53"/>
    <mergeCell ref="W54:Y54"/>
    <mergeCell ref="Z54:AA54"/>
    <mergeCell ref="AB54:AC54"/>
    <mergeCell ref="AD54:AE54"/>
    <mergeCell ref="AB55:AC55"/>
    <mergeCell ref="AD55:AE55"/>
    <mergeCell ref="AY60:AY62"/>
    <mergeCell ref="AZ60:AZ62"/>
    <mergeCell ref="AM89:AO89"/>
    <mergeCell ref="AF55:AF57"/>
    <mergeCell ref="W57:Y57"/>
    <mergeCell ref="Z57:AA57"/>
    <mergeCell ref="AC57:AD57"/>
    <mergeCell ref="W55:Y55"/>
    <mergeCell ref="Z55:AA55"/>
    <mergeCell ref="B25:D25"/>
    <mergeCell ref="B42:D42"/>
    <mergeCell ref="E2:AF2"/>
    <mergeCell ref="B12:D12"/>
    <mergeCell ref="B23:D23"/>
    <mergeCell ref="B37:D37"/>
    <mergeCell ref="B38:D38"/>
    <mergeCell ref="B36:D36"/>
    <mergeCell ref="B24:D24"/>
    <mergeCell ref="B26:D26"/>
    <mergeCell ref="B34:D34"/>
    <mergeCell ref="B35:D35"/>
    <mergeCell ref="B11:D11"/>
    <mergeCell ref="B22:D22"/>
    <mergeCell ref="B33:D33"/>
    <mergeCell ref="B41:D41"/>
    <mergeCell ref="K52:M52"/>
    <mergeCell ref="K53:M53"/>
    <mergeCell ref="K54:M54"/>
    <mergeCell ref="K55:M55"/>
    <mergeCell ref="K57:M57"/>
    <mergeCell ref="T53:U53"/>
    <mergeCell ref="W45:Y45"/>
    <mergeCell ref="E50:F50"/>
    <mergeCell ref="H45:I45"/>
    <mergeCell ref="H46:I46"/>
    <mergeCell ref="H47:I47"/>
    <mergeCell ref="H48:I50"/>
    <mergeCell ref="E45:G45"/>
    <mergeCell ref="E46:G46"/>
    <mergeCell ref="E47:G47"/>
    <mergeCell ref="E48:G48"/>
    <mergeCell ref="E53:G53"/>
    <mergeCell ref="E55:G55"/>
    <mergeCell ref="H52:I52"/>
    <mergeCell ref="H53:I53"/>
    <mergeCell ref="H54:I54"/>
    <mergeCell ref="H55:I57"/>
    <mergeCell ref="W52:Y52"/>
    <mergeCell ref="T55:U57"/>
    <mergeCell ref="T54:U54"/>
    <mergeCell ref="T52:U52"/>
    <mergeCell ref="N57:O57"/>
    <mergeCell ref="Q57:R57"/>
    <mergeCell ref="N52:O52"/>
    <mergeCell ref="P52:Q52"/>
    <mergeCell ref="R52:S52"/>
    <mergeCell ref="N53:O53"/>
    <mergeCell ref="N54:O54"/>
    <mergeCell ref="N55:O55"/>
    <mergeCell ref="P53:Q53"/>
    <mergeCell ref="P54:Q54"/>
    <mergeCell ref="P55:Q55"/>
    <mergeCell ref="R53:S53"/>
    <mergeCell ref="R54:S54"/>
    <mergeCell ref="R55:S55"/>
    <mergeCell ref="K45:M45"/>
    <mergeCell ref="N45:O45"/>
    <mergeCell ref="P45:Q45"/>
    <mergeCell ref="R45:S45"/>
    <mergeCell ref="T45:U45"/>
    <mergeCell ref="K46:M46"/>
    <mergeCell ref="N46:O46"/>
    <mergeCell ref="P46:Q46"/>
    <mergeCell ref="R46:S46"/>
    <mergeCell ref="T46:U46"/>
    <mergeCell ref="K47:M47"/>
    <mergeCell ref="N47:O47"/>
    <mergeCell ref="P47:Q47"/>
    <mergeCell ref="R47:S47"/>
    <mergeCell ref="T47:U47"/>
    <mergeCell ref="K48:M48"/>
    <mergeCell ref="N48:O48"/>
    <mergeCell ref="P48:Q48"/>
    <mergeCell ref="R48:S48"/>
    <mergeCell ref="T48:U50"/>
    <mergeCell ref="K49:M49"/>
    <mergeCell ref="K50:M50"/>
    <mergeCell ref="O50:Q50"/>
    <mergeCell ref="W48:Y48"/>
    <mergeCell ref="Z48:AA48"/>
    <mergeCell ref="AB48:AC48"/>
    <mergeCell ref="AD48:AE48"/>
    <mergeCell ref="AF48:AF50"/>
    <mergeCell ref="W50:Y50"/>
    <mergeCell ref="Z50:AA50"/>
    <mergeCell ref="AC50:AD50"/>
    <mergeCell ref="Z45:AA45"/>
    <mergeCell ref="AB45:AC45"/>
    <mergeCell ref="AD45:AE45"/>
    <mergeCell ref="W46:Y46"/>
    <mergeCell ref="Z46:AA46"/>
    <mergeCell ref="AB46:AC46"/>
    <mergeCell ref="AD46:AE46"/>
    <mergeCell ref="W47:Y47"/>
    <mergeCell ref="Z47:AA47"/>
    <mergeCell ref="AB47:AC47"/>
    <mergeCell ref="AD47:AE4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8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29"/>
  <sheetViews>
    <sheetView workbookViewId="0">
      <selection activeCell="E3" sqref="B3:AF29"/>
    </sheetView>
  </sheetViews>
  <sheetFormatPr baseColWidth="10" defaultRowHeight="14.4" x14ac:dyDescent="0.3"/>
  <cols>
    <col min="4" max="4" width="22.44140625" bestFit="1" customWidth="1"/>
    <col min="5" max="14" width="4" bestFit="1" customWidth="1"/>
    <col min="15" max="18" width="4.33203125" bestFit="1" customWidth="1"/>
    <col min="19" max="19" width="5.5546875" bestFit="1" customWidth="1"/>
    <col min="20" max="21" width="4" bestFit="1" customWidth="1"/>
    <col min="22" max="22" width="4.44140625" bestFit="1" customWidth="1"/>
    <col min="23" max="23" width="2.5546875" bestFit="1" customWidth="1"/>
    <col min="24" max="26" width="4" bestFit="1" customWidth="1"/>
    <col min="27" max="27" width="3" bestFit="1" customWidth="1"/>
    <col min="28" max="28" width="5" bestFit="1" customWidth="1"/>
    <col min="29" max="29" width="6" bestFit="1" customWidth="1"/>
    <col min="30" max="30" width="5" bestFit="1" customWidth="1"/>
    <col min="31" max="32" width="6.33203125" bestFit="1" customWidth="1"/>
  </cols>
  <sheetData>
    <row r="2" spans="2:32" ht="15" thickBot="1" x14ac:dyDescent="0.35"/>
    <row r="3" spans="2:32" ht="39" customHeight="1" thickBot="1" x14ac:dyDescent="0.35">
      <c r="E3" s="342" t="s">
        <v>77</v>
      </c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  <c r="X3" s="343"/>
      <c r="Y3" s="343"/>
      <c r="Z3" s="343"/>
      <c r="AA3" s="343"/>
      <c r="AB3" s="343"/>
      <c r="AC3" s="343"/>
      <c r="AD3" s="343"/>
      <c r="AE3" s="343"/>
      <c r="AF3" s="344"/>
    </row>
    <row r="4" spans="2:32" ht="61.2" thickBot="1" x14ac:dyDescent="0.35">
      <c r="B4" s="43" t="s">
        <v>0</v>
      </c>
      <c r="C4" s="45" t="s">
        <v>1</v>
      </c>
      <c r="D4" s="44" t="s">
        <v>2</v>
      </c>
      <c r="E4" s="15" t="s">
        <v>3</v>
      </c>
      <c r="F4" s="14" t="s">
        <v>4</v>
      </c>
      <c r="G4" s="15" t="s">
        <v>5</v>
      </c>
      <c r="H4" s="15" t="s">
        <v>6</v>
      </c>
      <c r="I4" s="15" t="s">
        <v>7</v>
      </c>
      <c r="J4" s="15" t="s">
        <v>8</v>
      </c>
      <c r="K4" s="15" t="s">
        <v>9</v>
      </c>
      <c r="L4" s="15" t="s">
        <v>10</v>
      </c>
      <c r="M4" s="15" t="s">
        <v>11</v>
      </c>
      <c r="N4" s="16" t="s">
        <v>12</v>
      </c>
      <c r="O4" s="15" t="s">
        <v>13</v>
      </c>
      <c r="P4" s="17" t="s">
        <v>14</v>
      </c>
      <c r="Q4" s="15" t="s">
        <v>15</v>
      </c>
      <c r="R4" s="15" t="s">
        <v>16</v>
      </c>
      <c r="S4" s="15" t="s">
        <v>73</v>
      </c>
      <c r="T4" s="15" t="s">
        <v>17</v>
      </c>
      <c r="U4" s="15" t="s">
        <v>56</v>
      </c>
      <c r="V4" s="20" t="s">
        <v>18</v>
      </c>
      <c r="W4" s="20" t="s">
        <v>70</v>
      </c>
      <c r="X4" s="15" t="s">
        <v>19</v>
      </c>
      <c r="Y4" s="15" t="s">
        <v>20</v>
      </c>
      <c r="Z4" s="15" t="s">
        <v>21</v>
      </c>
      <c r="AA4" s="15" t="s">
        <v>22</v>
      </c>
      <c r="AB4" s="20" t="s">
        <v>60</v>
      </c>
      <c r="AC4" s="20" t="s">
        <v>61</v>
      </c>
      <c r="AD4" s="18" t="s">
        <v>23</v>
      </c>
      <c r="AE4" s="20" t="s">
        <v>62</v>
      </c>
      <c r="AF4" s="19" t="s">
        <v>93</v>
      </c>
    </row>
    <row r="5" spans="2:32" x14ac:dyDescent="0.3">
      <c r="B5" s="69" t="s">
        <v>26</v>
      </c>
      <c r="C5" s="69" t="s">
        <v>25</v>
      </c>
      <c r="D5" s="70" t="s">
        <v>79</v>
      </c>
      <c r="E5" s="71"/>
      <c r="F5" s="72"/>
      <c r="G5" s="72">
        <v>43</v>
      </c>
      <c r="H5" s="72">
        <v>41</v>
      </c>
      <c r="I5" s="72">
        <v>53</v>
      </c>
      <c r="J5" s="73"/>
      <c r="K5" s="73"/>
      <c r="L5" s="73"/>
      <c r="M5" s="73"/>
      <c r="N5" s="73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5">
        <v>8</v>
      </c>
      <c r="AC5" s="74"/>
      <c r="AD5" s="74"/>
      <c r="AE5" s="74"/>
      <c r="AF5" s="76">
        <f t="shared" ref="AF5:AF11" si="0">SUM(F5:I5)</f>
        <v>137</v>
      </c>
    </row>
    <row r="6" spans="2:32" x14ac:dyDescent="0.3">
      <c r="B6" s="69" t="s">
        <v>26</v>
      </c>
      <c r="C6" s="69" t="s">
        <v>25</v>
      </c>
      <c r="D6" s="70" t="s">
        <v>80</v>
      </c>
      <c r="E6" s="77"/>
      <c r="F6" s="78">
        <v>20</v>
      </c>
      <c r="G6" s="79">
        <v>60</v>
      </c>
      <c r="H6" s="79">
        <v>48</v>
      </c>
      <c r="I6" s="78">
        <v>51</v>
      </c>
      <c r="J6" s="80"/>
      <c r="K6" s="80"/>
      <c r="L6" s="80"/>
      <c r="M6" s="80"/>
      <c r="N6" s="80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81">
        <v>10</v>
      </c>
      <c r="AC6" s="74"/>
      <c r="AD6" s="74"/>
      <c r="AE6" s="74"/>
      <c r="AF6" s="76">
        <f t="shared" si="0"/>
        <v>179</v>
      </c>
    </row>
    <row r="7" spans="2:32" x14ac:dyDescent="0.3">
      <c r="B7" s="69" t="s">
        <v>26</v>
      </c>
      <c r="C7" s="69" t="s">
        <v>25</v>
      </c>
      <c r="D7" s="70" t="s">
        <v>81</v>
      </c>
      <c r="E7" s="77"/>
      <c r="F7" s="79">
        <v>20</v>
      </c>
      <c r="G7" s="82">
        <v>75</v>
      </c>
      <c r="H7" s="82">
        <v>46</v>
      </c>
      <c r="I7" s="79">
        <v>51</v>
      </c>
      <c r="J7" s="80"/>
      <c r="K7" s="80"/>
      <c r="L7" s="80"/>
      <c r="M7" s="80"/>
      <c r="N7" s="80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81">
        <v>11</v>
      </c>
      <c r="AC7" s="74"/>
      <c r="AD7" s="74"/>
      <c r="AE7" s="74"/>
      <c r="AF7" s="76">
        <f t="shared" si="0"/>
        <v>192</v>
      </c>
    </row>
    <row r="8" spans="2:32" x14ac:dyDescent="0.3">
      <c r="B8" s="69" t="s">
        <v>26</v>
      </c>
      <c r="C8" s="69" t="s">
        <v>25</v>
      </c>
      <c r="D8" s="70" t="s">
        <v>82</v>
      </c>
      <c r="E8" s="77"/>
      <c r="F8" s="79">
        <v>20</v>
      </c>
      <c r="G8" s="79">
        <v>79</v>
      </c>
      <c r="H8" s="79">
        <v>70</v>
      </c>
      <c r="I8" s="79">
        <v>98</v>
      </c>
      <c r="J8" s="80"/>
      <c r="K8" s="80"/>
      <c r="L8" s="80"/>
      <c r="M8" s="80"/>
      <c r="N8" s="80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81">
        <v>14</v>
      </c>
      <c r="AC8" s="74"/>
      <c r="AD8" s="74"/>
      <c r="AE8" s="74"/>
      <c r="AF8" s="76">
        <f t="shared" si="0"/>
        <v>267</v>
      </c>
    </row>
    <row r="9" spans="2:32" x14ac:dyDescent="0.3">
      <c r="B9" s="83" t="s">
        <v>26</v>
      </c>
      <c r="C9" s="83" t="s">
        <v>25</v>
      </c>
      <c r="D9" s="84" t="s">
        <v>83</v>
      </c>
      <c r="E9" s="85"/>
      <c r="F9" s="86">
        <v>19</v>
      </c>
      <c r="G9" s="86">
        <v>71</v>
      </c>
      <c r="H9" s="86">
        <v>48</v>
      </c>
      <c r="I9" s="86">
        <v>63</v>
      </c>
      <c r="J9" s="87"/>
      <c r="K9" s="87"/>
      <c r="L9" s="87"/>
      <c r="M9" s="87"/>
      <c r="N9" s="87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9">
        <v>12</v>
      </c>
      <c r="AC9" s="88"/>
      <c r="AD9" s="88"/>
      <c r="AE9" s="88"/>
      <c r="AF9" s="90">
        <f t="shared" si="0"/>
        <v>201</v>
      </c>
    </row>
    <row r="10" spans="2:32" ht="15" thickBot="1" x14ac:dyDescent="0.35">
      <c r="B10" s="69" t="s">
        <v>26</v>
      </c>
      <c r="C10" s="69" t="s">
        <v>25</v>
      </c>
      <c r="D10" s="70" t="s">
        <v>84</v>
      </c>
      <c r="E10" s="77"/>
      <c r="F10" s="79">
        <v>15</v>
      </c>
      <c r="G10" s="79">
        <v>68</v>
      </c>
      <c r="H10" s="79">
        <v>50</v>
      </c>
      <c r="I10" s="79">
        <v>56</v>
      </c>
      <c r="J10" s="80"/>
      <c r="K10" s="80"/>
      <c r="L10" s="80"/>
      <c r="M10" s="80"/>
      <c r="N10" s="80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81">
        <v>8</v>
      </c>
      <c r="AC10" s="74"/>
      <c r="AD10" s="74"/>
      <c r="AE10" s="74"/>
      <c r="AF10" s="76">
        <f t="shared" si="0"/>
        <v>189</v>
      </c>
    </row>
    <row r="11" spans="2:32" ht="15" thickBot="1" x14ac:dyDescent="0.35">
      <c r="B11" s="358" t="s">
        <v>27</v>
      </c>
      <c r="C11" s="359"/>
      <c r="D11" s="360"/>
      <c r="E11" s="2"/>
      <c r="F11" s="2">
        <f>SUM(F5:F10,F15,F19)</f>
        <v>94</v>
      </c>
      <c r="G11" s="2">
        <f>SUM(G5:G10,G15,G19)</f>
        <v>419</v>
      </c>
      <c r="H11" s="2">
        <f>SUM(H5:H10,H15,H19)</f>
        <v>329</v>
      </c>
      <c r="I11" s="2">
        <f>SUM(I5:I10,I15,I19)</f>
        <v>398</v>
      </c>
      <c r="J11" s="2"/>
      <c r="K11" s="2"/>
      <c r="L11" s="2"/>
      <c r="M11" s="2"/>
      <c r="N11" s="2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2">
        <f>SUM(AB5:AB10,AB15,AB19)</f>
        <v>67</v>
      </c>
      <c r="AC11" s="3"/>
      <c r="AD11" s="3"/>
      <c r="AE11" s="3"/>
      <c r="AF11" s="4">
        <f t="shared" si="0"/>
        <v>1240</v>
      </c>
    </row>
    <row r="12" spans="2:32" x14ac:dyDescent="0.3">
      <c r="B12" s="103" t="s">
        <v>26</v>
      </c>
      <c r="C12" s="104" t="s">
        <v>29</v>
      </c>
      <c r="D12" s="105" t="s">
        <v>85</v>
      </c>
      <c r="E12" s="106">
        <v>11</v>
      </c>
      <c r="F12" s="107"/>
      <c r="G12" s="107"/>
      <c r="H12" s="107"/>
      <c r="I12" s="107"/>
      <c r="J12" s="107">
        <v>49</v>
      </c>
      <c r="K12" s="107">
        <v>57</v>
      </c>
      <c r="L12" s="107">
        <v>46</v>
      </c>
      <c r="M12" s="107">
        <v>61</v>
      </c>
      <c r="N12" s="108">
        <v>56</v>
      </c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10"/>
      <c r="AC12" s="111">
        <v>17</v>
      </c>
      <c r="AD12" s="109"/>
      <c r="AE12" s="112">
        <v>1</v>
      </c>
      <c r="AF12" s="113">
        <f t="shared" ref="AF12:AF18" si="1">SUM(F12:N12)</f>
        <v>269</v>
      </c>
    </row>
    <row r="13" spans="2:32" x14ac:dyDescent="0.3">
      <c r="B13" s="103" t="s">
        <v>26</v>
      </c>
      <c r="C13" s="104" t="s">
        <v>29</v>
      </c>
      <c r="D13" s="105" t="s">
        <v>86</v>
      </c>
      <c r="E13" s="106"/>
      <c r="F13" s="107"/>
      <c r="G13" s="107"/>
      <c r="H13" s="107"/>
      <c r="I13" s="107"/>
      <c r="J13" s="107">
        <v>51</v>
      </c>
      <c r="K13" s="107">
        <v>57</v>
      </c>
      <c r="L13" s="107">
        <v>46</v>
      </c>
      <c r="M13" s="107">
        <v>52</v>
      </c>
      <c r="N13" s="107">
        <v>50</v>
      </c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10"/>
      <c r="AC13" s="111">
        <v>16</v>
      </c>
      <c r="AD13" s="109"/>
      <c r="AE13" s="112"/>
      <c r="AF13" s="113">
        <f t="shared" si="1"/>
        <v>256</v>
      </c>
    </row>
    <row r="14" spans="2:32" x14ac:dyDescent="0.3">
      <c r="B14" s="103" t="s">
        <v>26</v>
      </c>
      <c r="C14" s="104" t="s">
        <v>29</v>
      </c>
      <c r="D14" s="105" t="s">
        <v>87</v>
      </c>
      <c r="E14" s="106">
        <v>14</v>
      </c>
      <c r="F14" s="107"/>
      <c r="G14" s="107"/>
      <c r="H14" s="107"/>
      <c r="I14" s="107"/>
      <c r="J14" s="107">
        <v>91</v>
      </c>
      <c r="K14" s="107">
        <v>72</v>
      </c>
      <c r="L14" s="107">
        <v>81</v>
      </c>
      <c r="M14" s="107">
        <v>77</v>
      </c>
      <c r="N14" s="107">
        <v>67</v>
      </c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10"/>
      <c r="AC14" s="111">
        <v>20</v>
      </c>
      <c r="AD14" s="109"/>
      <c r="AE14" s="112">
        <v>2</v>
      </c>
      <c r="AF14" s="113">
        <f t="shared" si="1"/>
        <v>388</v>
      </c>
    </row>
    <row r="15" spans="2:32" x14ac:dyDescent="0.3">
      <c r="B15" s="103" t="s">
        <v>26</v>
      </c>
      <c r="C15" s="104" t="s">
        <v>30</v>
      </c>
      <c r="D15" s="105" t="s">
        <v>88</v>
      </c>
      <c r="E15" s="106">
        <v>8</v>
      </c>
      <c r="F15" s="107"/>
      <c r="G15" s="107">
        <v>23</v>
      </c>
      <c r="H15" s="107">
        <v>26</v>
      </c>
      <c r="I15" s="107">
        <v>26</v>
      </c>
      <c r="J15" s="107">
        <v>55</v>
      </c>
      <c r="K15" s="107">
        <v>48</v>
      </c>
      <c r="L15" s="107">
        <v>57</v>
      </c>
      <c r="M15" s="107">
        <v>50</v>
      </c>
      <c r="N15" s="108">
        <v>71</v>
      </c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10">
        <v>4</v>
      </c>
      <c r="AC15" s="111">
        <v>16</v>
      </c>
      <c r="AD15" s="109"/>
      <c r="AE15" s="112">
        <v>1</v>
      </c>
      <c r="AF15" s="113">
        <f t="shared" si="1"/>
        <v>356</v>
      </c>
    </row>
    <row r="16" spans="2:32" x14ac:dyDescent="0.3">
      <c r="B16" s="103" t="s">
        <v>26</v>
      </c>
      <c r="C16" s="104" t="s">
        <v>29</v>
      </c>
      <c r="D16" s="105" t="s">
        <v>89</v>
      </c>
      <c r="E16" s="106">
        <v>7</v>
      </c>
      <c r="F16" s="107"/>
      <c r="G16" s="107"/>
      <c r="H16" s="107"/>
      <c r="I16" s="107"/>
      <c r="J16" s="114">
        <v>71</v>
      </c>
      <c r="K16" s="114">
        <v>62</v>
      </c>
      <c r="L16" s="114">
        <v>84</v>
      </c>
      <c r="M16" s="114">
        <v>79</v>
      </c>
      <c r="N16" s="115">
        <v>78</v>
      </c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10"/>
      <c r="AC16" s="111">
        <v>21</v>
      </c>
      <c r="AD16" s="109"/>
      <c r="AE16" s="112">
        <v>1</v>
      </c>
      <c r="AF16" s="113">
        <f t="shared" si="1"/>
        <v>374</v>
      </c>
    </row>
    <row r="17" spans="2:32" x14ac:dyDescent="0.3">
      <c r="B17" s="116" t="s">
        <v>26</v>
      </c>
      <c r="C17" s="117" t="s">
        <v>29</v>
      </c>
      <c r="D17" s="118" t="s">
        <v>90</v>
      </c>
      <c r="E17" s="119">
        <v>4</v>
      </c>
      <c r="F17" s="107"/>
      <c r="G17" s="107"/>
      <c r="H17" s="107"/>
      <c r="I17" s="107"/>
      <c r="J17" s="114">
        <v>61</v>
      </c>
      <c r="K17" s="114">
        <v>56</v>
      </c>
      <c r="L17" s="114">
        <v>60</v>
      </c>
      <c r="M17" s="114">
        <v>72</v>
      </c>
      <c r="N17" s="115">
        <v>51</v>
      </c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10"/>
      <c r="AC17" s="111">
        <v>20</v>
      </c>
      <c r="AD17" s="109"/>
      <c r="AE17" s="112">
        <v>1</v>
      </c>
      <c r="AF17" s="113">
        <f t="shared" si="1"/>
        <v>300</v>
      </c>
    </row>
    <row r="18" spans="2:32" x14ac:dyDescent="0.3">
      <c r="B18" s="103" t="s">
        <v>26</v>
      </c>
      <c r="C18" s="104" t="s">
        <v>29</v>
      </c>
      <c r="D18" s="105" t="s">
        <v>91</v>
      </c>
      <c r="E18" s="119">
        <v>9</v>
      </c>
      <c r="F18" s="107"/>
      <c r="G18" s="107"/>
      <c r="H18" s="107"/>
      <c r="I18" s="107"/>
      <c r="J18" s="114">
        <v>67</v>
      </c>
      <c r="K18" s="114">
        <v>64</v>
      </c>
      <c r="L18" s="114">
        <v>70</v>
      </c>
      <c r="M18" s="114">
        <v>72</v>
      </c>
      <c r="N18" s="115">
        <v>75</v>
      </c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10"/>
      <c r="AC18" s="111">
        <v>16</v>
      </c>
      <c r="AD18" s="109"/>
      <c r="AE18" s="112">
        <v>1</v>
      </c>
      <c r="AF18" s="113">
        <f t="shared" si="1"/>
        <v>348</v>
      </c>
    </row>
    <row r="19" spans="2:32" ht="15" thickBot="1" x14ac:dyDescent="0.35">
      <c r="B19" s="103" t="s">
        <v>26</v>
      </c>
      <c r="C19" s="104" t="s">
        <v>29</v>
      </c>
      <c r="D19" s="120" t="s">
        <v>92</v>
      </c>
      <c r="E19" s="121"/>
      <c r="F19" s="107"/>
      <c r="G19" s="107"/>
      <c r="H19" s="107"/>
      <c r="I19" s="107"/>
      <c r="J19" s="107">
        <v>17</v>
      </c>
      <c r="K19" s="107">
        <v>24</v>
      </c>
      <c r="L19" s="107">
        <v>22</v>
      </c>
      <c r="M19" s="107">
        <v>22</v>
      </c>
      <c r="N19" s="107">
        <v>20</v>
      </c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10"/>
      <c r="AC19" s="110">
        <v>5</v>
      </c>
      <c r="AD19" s="109"/>
      <c r="AE19" s="109"/>
      <c r="AF19" s="112">
        <f>SUM(I19:N19)</f>
        <v>105</v>
      </c>
    </row>
    <row r="20" spans="2:32" ht="15" thickBot="1" x14ac:dyDescent="0.35">
      <c r="B20" s="367" t="s">
        <v>31</v>
      </c>
      <c r="C20" s="368"/>
      <c r="D20" s="369"/>
      <c r="E20" s="2">
        <f>SUM(E12:E19)</f>
        <v>53</v>
      </c>
      <c r="F20" s="2"/>
      <c r="G20" s="2"/>
      <c r="H20" s="2"/>
      <c r="I20" s="2"/>
      <c r="J20" s="2">
        <f>SUM(J12:J19)</f>
        <v>462</v>
      </c>
      <c r="K20" s="2">
        <f>SUM(K12:K19)</f>
        <v>440</v>
      </c>
      <c r="L20" s="2">
        <f>SUM(L12:L19)</f>
        <v>466</v>
      </c>
      <c r="M20" s="2">
        <f>SUM(M12:M19)</f>
        <v>485</v>
      </c>
      <c r="N20" s="2">
        <f>SUM(N12:N19)</f>
        <v>468</v>
      </c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5">
        <f>SUM(AC12:AC19)</f>
        <v>131</v>
      </c>
      <c r="AD20" s="3"/>
      <c r="AE20" s="4">
        <f>SUM(AE12:AE19)</f>
        <v>7</v>
      </c>
      <c r="AF20" s="4">
        <f>SUM(J20:N20)</f>
        <v>2321</v>
      </c>
    </row>
    <row r="21" spans="2:32" ht="15" thickBot="1" x14ac:dyDescent="0.35">
      <c r="B21" s="358" t="s">
        <v>33</v>
      </c>
      <c r="C21" s="359"/>
      <c r="D21" s="360"/>
      <c r="E21" s="37">
        <f>SUM(E5:E19)</f>
        <v>53</v>
      </c>
      <c r="F21" s="37">
        <f>SUM(F5:F10)</f>
        <v>94</v>
      </c>
      <c r="G21" s="6">
        <f>SUM(G5:G10,G15)</f>
        <v>419</v>
      </c>
      <c r="H21" s="6">
        <f>SUM(H5:H10,H15)</f>
        <v>329</v>
      </c>
      <c r="I21" s="6">
        <f>SUM(I5:I10,I15,I19)</f>
        <v>398</v>
      </c>
      <c r="J21" s="6">
        <f>SUM(J12:J19)</f>
        <v>462</v>
      </c>
      <c r="K21" s="6">
        <f>SUM(K12:K19)</f>
        <v>440</v>
      </c>
      <c r="L21" s="6">
        <f>SUM(L12:L19)</f>
        <v>466</v>
      </c>
      <c r="M21" s="6">
        <f>SUM(M12:M19)</f>
        <v>485</v>
      </c>
      <c r="N21" s="6">
        <f>SUM(N12:N19)</f>
        <v>468</v>
      </c>
      <c r="O21" s="4"/>
      <c r="P21" s="4"/>
      <c r="Q21" s="4"/>
      <c r="R21" s="4"/>
      <c r="S21" s="4"/>
      <c r="T21" s="4"/>
      <c r="U21" s="3"/>
      <c r="V21" s="3"/>
      <c r="W21" s="3"/>
      <c r="X21" s="3"/>
      <c r="Y21" s="3"/>
      <c r="Z21" s="3"/>
      <c r="AA21" s="3"/>
      <c r="AB21" s="4">
        <f>SUM(AB5:AB10,AB15,AB19)</f>
        <v>67</v>
      </c>
      <c r="AC21" s="4">
        <f>SUM(AC12:AC19)</f>
        <v>131</v>
      </c>
      <c r="AD21" s="3"/>
      <c r="AE21" s="4">
        <f>SUM(AE12:AE19)</f>
        <v>7</v>
      </c>
      <c r="AF21" s="4">
        <f>SUM(J20:N20,AF11)</f>
        <v>3561</v>
      </c>
    </row>
    <row r="22" spans="2:32" x14ac:dyDescent="0.3">
      <c r="B22" s="124" t="s">
        <v>26</v>
      </c>
      <c r="C22" s="124" t="s">
        <v>35</v>
      </c>
      <c r="D22" s="125" t="s">
        <v>75</v>
      </c>
      <c r="E22" s="126">
        <v>9</v>
      </c>
      <c r="F22" s="127"/>
      <c r="G22" s="127"/>
      <c r="H22" s="127"/>
      <c r="I22" s="127"/>
      <c r="J22" s="127"/>
      <c r="K22" s="127"/>
      <c r="L22" s="127"/>
      <c r="M22" s="127"/>
      <c r="N22" s="127"/>
      <c r="O22" s="128">
        <v>119</v>
      </c>
      <c r="P22" s="128">
        <v>116</v>
      </c>
      <c r="Q22" s="128">
        <v>111</v>
      </c>
      <c r="R22" s="128">
        <v>106</v>
      </c>
      <c r="S22" s="128"/>
      <c r="T22" s="128"/>
      <c r="U22" s="128"/>
      <c r="V22" s="128"/>
      <c r="W22" s="128"/>
      <c r="X22" s="128"/>
      <c r="Y22" s="128"/>
      <c r="Z22" s="128"/>
      <c r="AA22" s="128"/>
      <c r="AB22" s="129"/>
      <c r="AC22" s="129"/>
      <c r="AD22" s="130">
        <v>23</v>
      </c>
      <c r="AE22" s="130">
        <v>2</v>
      </c>
      <c r="AF22" s="131">
        <f>SUM(O22:AA22)</f>
        <v>452</v>
      </c>
    </row>
    <row r="23" spans="2:32" x14ac:dyDescent="0.3">
      <c r="B23" s="124" t="s">
        <v>26</v>
      </c>
      <c r="C23" s="124" t="s">
        <v>35</v>
      </c>
      <c r="D23" s="125" t="s">
        <v>71</v>
      </c>
      <c r="E23" s="126">
        <v>12</v>
      </c>
      <c r="F23" s="127"/>
      <c r="G23" s="127"/>
      <c r="H23" s="127"/>
      <c r="I23" s="127"/>
      <c r="J23" s="127"/>
      <c r="K23" s="127"/>
      <c r="L23" s="127"/>
      <c r="M23" s="127"/>
      <c r="N23" s="127"/>
      <c r="O23" s="132">
        <v>211</v>
      </c>
      <c r="P23" s="132">
        <v>220</v>
      </c>
      <c r="Q23" s="132">
        <v>221</v>
      </c>
      <c r="R23" s="132">
        <v>205</v>
      </c>
      <c r="S23" s="132"/>
      <c r="T23" s="132"/>
      <c r="U23" s="132"/>
      <c r="V23" s="132"/>
      <c r="W23" s="132"/>
      <c r="X23" s="132"/>
      <c r="Y23" s="132"/>
      <c r="Z23" s="132"/>
      <c r="AA23" s="132"/>
      <c r="AB23" s="129"/>
      <c r="AC23" s="129"/>
      <c r="AD23" s="130">
        <v>38</v>
      </c>
      <c r="AE23" s="130">
        <v>1</v>
      </c>
      <c r="AF23" s="131">
        <f>SUM(O23:AA23)</f>
        <v>857</v>
      </c>
    </row>
    <row r="24" spans="2:32" x14ac:dyDescent="0.3">
      <c r="B24" s="124" t="s">
        <v>26</v>
      </c>
      <c r="C24" s="124" t="s">
        <v>35</v>
      </c>
      <c r="D24" s="125" t="s">
        <v>64</v>
      </c>
      <c r="E24" s="126">
        <v>31</v>
      </c>
      <c r="F24" s="127"/>
      <c r="G24" s="127"/>
      <c r="H24" s="127"/>
      <c r="I24" s="127"/>
      <c r="J24" s="127"/>
      <c r="K24" s="127"/>
      <c r="L24" s="127"/>
      <c r="M24" s="127"/>
      <c r="N24" s="127"/>
      <c r="O24" s="132">
        <v>151</v>
      </c>
      <c r="P24" s="132">
        <v>122</v>
      </c>
      <c r="Q24" s="132">
        <v>135</v>
      </c>
      <c r="R24" s="132">
        <v>158</v>
      </c>
      <c r="S24" s="132"/>
      <c r="T24" s="132"/>
      <c r="U24" s="132"/>
      <c r="V24" s="132"/>
      <c r="W24" s="132"/>
      <c r="X24" s="132"/>
      <c r="Y24" s="132"/>
      <c r="Z24" s="132"/>
      <c r="AA24" s="132"/>
      <c r="AB24" s="129"/>
      <c r="AC24" s="129"/>
      <c r="AD24" s="130">
        <v>23</v>
      </c>
      <c r="AE24" s="130">
        <v>3</v>
      </c>
      <c r="AF24" s="131">
        <f>SUM(O24:AA24)</f>
        <v>566</v>
      </c>
    </row>
    <row r="25" spans="2:32" x14ac:dyDescent="0.3">
      <c r="B25" s="141" t="s">
        <v>26</v>
      </c>
      <c r="C25" s="141" t="s">
        <v>37</v>
      </c>
      <c r="D25" s="142" t="s">
        <v>65</v>
      </c>
      <c r="E25" s="143"/>
      <c r="F25" s="144"/>
      <c r="G25" s="145"/>
      <c r="H25" s="145"/>
      <c r="I25" s="145"/>
      <c r="J25" s="145"/>
      <c r="K25" s="145"/>
      <c r="L25" s="145"/>
      <c r="M25" s="145"/>
      <c r="N25" s="145"/>
      <c r="O25" s="146"/>
      <c r="P25" s="146"/>
      <c r="Q25" s="146"/>
      <c r="R25" s="146"/>
      <c r="S25" s="146"/>
      <c r="T25" s="146"/>
      <c r="U25" s="146"/>
      <c r="V25" s="146"/>
      <c r="W25" s="146"/>
      <c r="X25" s="146">
        <v>276</v>
      </c>
      <c r="Y25" s="146">
        <v>287</v>
      </c>
      <c r="Z25" s="146">
        <v>251</v>
      </c>
      <c r="AA25" s="146">
        <v>70</v>
      </c>
      <c r="AB25" s="147"/>
      <c r="AC25" s="147"/>
      <c r="AD25" s="148">
        <v>30.5</v>
      </c>
      <c r="AE25" s="149"/>
      <c r="AF25" s="150">
        <f>SUM(X25:AA25)</f>
        <v>884</v>
      </c>
    </row>
    <row r="26" spans="2:32" ht="15" thickBot="1" x14ac:dyDescent="0.35">
      <c r="B26" s="151" t="s">
        <v>26</v>
      </c>
      <c r="C26" s="151" t="s">
        <v>38</v>
      </c>
      <c r="D26" s="152" t="s">
        <v>76</v>
      </c>
      <c r="E26" s="153">
        <v>29</v>
      </c>
      <c r="F26" s="154"/>
      <c r="G26" s="154"/>
      <c r="H26" s="154"/>
      <c r="I26" s="154"/>
      <c r="J26" s="154"/>
      <c r="K26" s="154"/>
      <c r="L26" s="154"/>
      <c r="M26" s="154"/>
      <c r="N26" s="154"/>
      <c r="O26" s="155"/>
      <c r="P26" s="155"/>
      <c r="Q26" s="155"/>
      <c r="R26" s="155"/>
      <c r="S26" s="155">
        <v>23</v>
      </c>
      <c r="T26" s="155">
        <v>186</v>
      </c>
      <c r="U26" s="155">
        <v>571</v>
      </c>
      <c r="V26" s="155">
        <v>8</v>
      </c>
      <c r="W26" s="155"/>
      <c r="X26" s="155"/>
      <c r="Y26" s="155"/>
      <c r="Z26" s="155"/>
      <c r="AA26" s="155">
        <v>5</v>
      </c>
      <c r="AB26" s="156"/>
      <c r="AC26" s="156"/>
      <c r="AD26" s="157">
        <v>33.5</v>
      </c>
      <c r="AE26" s="157">
        <v>2</v>
      </c>
      <c r="AF26" s="158">
        <f>SUM(S26:AA26)</f>
        <v>793</v>
      </c>
    </row>
    <row r="27" spans="2:32" ht="16.2" thickBot="1" x14ac:dyDescent="0.35">
      <c r="B27" s="358" t="s">
        <v>39</v>
      </c>
      <c r="C27" s="359"/>
      <c r="D27" s="360"/>
      <c r="E27" s="4">
        <f>E22+E23+E24+E25+E26</f>
        <v>81</v>
      </c>
      <c r="F27" s="3"/>
      <c r="G27" s="3"/>
      <c r="H27" s="3"/>
      <c r="I27" s="3"/>
      <c r="J27" s="3"/>
      <c r="K27" s="3"/>
      <c r="L27" s="3"/>
      <c r="M27" s="3"/>
      <c r="N27" s="3"/>
      <c r="O27" s="6">
        <f>SUM(O22:O24)</f>
        <v>481</v>
      </c>
      <c r="P27" s="6">
        <f>SUM(P22:P24)</f>
        <v>458</v>
      </c>
      <c r="Q27" s="6">
        <f>SUM(Q22:Q24)</f>
        <v>467</v>
      </c>
      <c r="R27" s="6">
        <f>SUM(R22:R24)</f>
        <v>469</v>
      </c>
      <c r="S27" s="6">
        <f>S26</f>
        <v>23</v>
      </c>
      <c r="T27" s="6">
        <f t="shared" ref="T27:Z27" si="2">SUM(T25:T26)</f>
        <v>186</v>
      </c>
      <c r="U27" s="6">
        <f t="shared" si="2"/>
        <v>571</v>
      </c>
      <c r="V27" s="6">
        <f t="shared" si="2"/>
        <v>8</v>
      </c>
      <c r="W27" s="6">
        <f t="shared" si="2"/>
        <v>0</v>
      </c>
      <c r="X27" s="6">
        <f t="shared" si="2"/>
        <v>276</v>
      </c>
      <c r="Y27" s="6">
        <f t="shared" si="2"/>
        <v>287</v>
      </c>
      <c r="Z27" s="6">
        <f t="shared" si="2"/>
        <v>251</v>
      </c>
      <c r="AA27" s="6">
        <f>AA25+AA26</f>
        <v>75</v>
      </c>
      <c r="AB27" s="7"/>
      <c r="AC27" s="7"/>
      <c r="AD27" s="7"/>
      <c r="AE27" s="6">
        <f>AE22+AE23+AE24+AE25+AE26</f>
        <v>8</v>
      </c>
      <c r="AF27" s="4">
        <f>SUM(O27:AA27)</f>
        <v>3552</v>
      </c>
    </row>
    <row r="28" spans="2:32" ht="15" thickBot="1" x14ac:dyDescent="0.35">
      <c r="B28" s="355" t="s">
        <v>42</v>
      </c>
      <c r="C28" s="356"/>
      <c r="D28" s="357"/>
      <c r="E28" s="47">
        <f>SUM(E21,E27)</f>
        <v>134</v>
      </c>
      <c r="F28" s="47">
        <f t="shared" ref="F28:N28" si="3">F21</f>
        <v>94</v>
      </c>
      <c r="G28" s="47">
        <f t="shared" si="3"/>
        <v>419</v>
      </c>
      <c r="H28" s="47">
        <f t="shared" si="3"/>
        <v>329</v>
      </c>
      <c r="I28" s="47">
        <f t="shared" si="3"/>
        <v>398</v>
      </c>
      <c r="J28" s="47">
        <f t="shared" si="3"/>
        <v>462</v>
      </c>
      <c r="K28" s="47">
        <f t="shared" si="3"/>
        <v>440</v>
      </c>
      <c r="L28" s="47">
        <f t="shared" si="3"/>
        <v>466</v>
      </c>
      <c r="M28" s="47">
        <f t="shared" si="3"/>
        <v>485</v>
      </c>
      <c r="N28" s="47">
        <f t="shared" si="3"/>
        <v>468</v>
      </c>
      <c r="O28" s="47">
        <f t="shared" ref="O28:Z28" si="4">O27</f>
        <v>481</v>
      </c>
      <c r="P28" s="47">
        <f t="shared" si="4"/>
        <v>458</v>
      </c>
      <c r="Q28" s="47">
        <f t="shared" si="4"/>
        <v>467</v>
      </c>
      <c r="R28" s="47">
        <f t="shared" si="4"/>
        <v>469</v>
      </c>
      <c r="S28" s="47">
        <f t="shared" si="4"/>
        <v>23</v>
      </c>
      <c r="T28" s="47">
        <f t="shared" si="4"/>
        <v>186</v>
      </c>
      <c r="U28" s="47">
        <f t="shared" si="4"/>
        <v>571</v>
      </c>
      <c r="V28" s="47">
        <f t="shared" si="4"/>
        <v>8</v>
      </c>
      <c r="W28" s="47">
        <f t="shared" si="4"/>
        <v>0</v>
      </c>
      <c r="X28" s="47">
        <f t="shared" si="4"/>
        <v>276</v>
      </c>
      <c r="Y28" s="47">
        <f t="shared" si="4"/>
        <v>287</v>
      </c>
      <c r="Z28" s="47">
        <f t="shared" si="4"/>
        <v>251</v>
      </c>
      <c r="AA28" s="47">
        <f>SUM(AA25:AA26)</f>
        <v>75</v>
      </c>
      <c r="AB28" s="47">
        <f>AB11</f>
        <v>67</v>
      </c>
      <c r="AC28" s="47">
        <f>AC20</f>
        <v>131</v>
      </c>
      <c r="AD28" s="56">
        <f>SUM(AD22+AD23+AD24+AD25+AD26)</f>
        <v>148</v>
      </c>
      <c r="AE28" s="47">
        <f>SUM(AE21,AE27)</f>
        <v>15</v>
      </c>
      <c r="AF28" s="47">
        <f>SUM(F28:AA28)</f>
        <v>7113</v>
      </c>
    </row>
    <row r="29" spans="2:32" x14ac:dyDescent="0.3">
      <c r="B29" t="s">
        <v>99</v>
      </c>
    </row>
  </sheetData>
  <mergeCells count="6">
    <mergeCell ref="B27:D27"/>
    <mergeCell ref="B28:D28"/>
    <mergeCell ref="E3:AF3"/>
    <mergeCell ref="B11:D11"/>
    <mergeCell ref="B20:D20"/>
    <mergeCell ref="B21:D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12"/>
  <sheetViews>
    <sheetView workbookViewId="0">
      <selection activeCell="X19" sqref="X19"/>
    </sheetView>
  </sheetViews>
  <sheetFormatPr baseColWidth="10" defaultRowHeight="14.4" x14ac:dyDescent="0.3"/>
  <cols>
    <col min="4" max="4" width="22.44140625" bestFit="1" customWidth="1"/>
    <col min="5" max="14" width="4" bestFit="1" customWidth="1"/>
    <col min="15" max="18" width="4.33203125" bestFit="1" customWidth="1"/>
    <col min="19" max="19" width="5.5546875" bestFit="1" customWidth="1"/>
    <col min="20" max="21" width="4" bestFit="1" customWidth="1"/>
    <col min="22" max="22" width="4.44140625" bestFit="1" customWidth="1"/>
    <col min="23" max="23" width="2.5546875" bestFit="1" customWidth="1"/>
    <col min="24" max="26" width="4" bestFit="1" customWidth="1"/>
    <col min="27" max="27" width="3" bestFit="1" customWidth="1"/>
    <col min="28" max="28" width="5" bestFit="1" customWidth="1"/>
    <col min="29" max="29" width="6" bestFit="1" customWidth="1"/>
    <col min="30" max="30" width="5" bestFit="1" customWidth="1"/>
    <col min="31" max="32" width="6.33203125" bestFit="1" customWidth="1"/>
  </cols>
  <sheetData>
    <row r="2" spans="2:32" ht="15" thickBot="1" x14ac:dyDescent="0.35"/>
    <row r="3" spans="2:32" ht="40.200000000000003" customHeight="1" thickBot="1" x14ac:dyDescent="0.35">
      <c r="E3" s="342" t="s">
        <v>77</v>
      </c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  <c r="X3" s="343"/>
      <c r="Y3" s="343"/>
      <c r="Z3" s="343"/>
      <c r="AA3" s="343"/>
      <c r="AB3" s="343"/>
      <c r="AC3" s="343"/>
      <c r="AD3" s="343"/>
      <c r="AE3" s="343"/>
      <c r="AF3" s="344"/>
    </row>
    <row r="4" spans="2:32" ht="61.2" thickBot="1" x14ac:dyDescent="0.35">
      <c r="B4" s="43" t="s">
        <v>0</v>
      </c>
      <c r="C4" s="45" t="s">
        <v>1</v>
      </c>
      <c r="D4" s="44" t="s">
        <v>2</v>
      </c>
      <c r="E4" s="15" t="s">
        <v>3</v>
      </c>
      <c r="F4" s="14" t="s">
        <v>4</v>
      </c>
      <c r="G4" s="15" t="s">
        <v>5</v>
      </c>
      <c r="H4" s="15" t="s">
        <v>6</v>
      </c>
      <c r="I4" s="15" t="s">
        <v>7</v>
      </c>
      <c r="J4" s="15" t="s">
        <v>8</v>
      </c>
      <c r="K4" s="15" t="s">
        <v>9</v>
      </c>
      <c r="L4" s="15" t="s">
        <v>10</v>
      </c>
      <c r="M4" s="15" t="s">
        <v>11</v>
      </c>
      <c r="N4" s="16" t="s">
        <v>12</v>
      </c>
      <c r="O4" s="15" t="s">
        <v>13</v>
      </c>
      <c r="P4" s="17" t="s">
        <v>14</v>
      </c>
      <c r="Q4" s="15" t="s">
        <v>15</v>
      </c>
      <c r="R4" s="15" t="s">
        <v>16</v>
      </c>
      <c r="S4" s="15" t="s">
        <v>73</v>
      </c>
      <c r="T4" s="15" t="s">
        <v>17</v>
      </c>
      <c r="U4" s="15" t="s">
        <v>56</v>
      </c>
      <c r="V4" s="20" t="s">
        <v>18</v>
      </c>
      <c r="W4" s="20" t="s">
        <v>70</v>
      </c>
      <c r="X4" s="15" t="s">
        <v>19</v>
      </c>
      <c r="Y4" s="15" t="s">
        <v>20</v>
      </c>
      <c r="Z4" s="15" t="s">
        <v>21</v>
      </c>
      <c r="AA4" s="15" t="s">
        <v>22</v>
      </c>
      <c r="AB4" s="20" t="s">
        <v>60</v>
      </c>
      <c r="AC4" s="20" t="s">
        <v>61</v>
      </c>
      <c r="AD4" s="18" t="s">
        <v>23</v>
      </c>
      <c r="AE4" s="20" t="s">
        <v>62</v>
      </c>
      <c r="AF4" s="19" t="s">
        <v>93</v>
      </c>
    </row>
    <row r="5" spans="2:32" x14ac:dyDescent="0.3">
      <c r="B5" s="91" t="s">
        <v>24</v>
      </c>
      <c r="C5" s="91" t="s">
        <v>30</v>
      </c>
      <c r="D5" s="193" t="s">
        <v>78</v>
      </c>
      <c r="E5" s="71"/>
      <c r="F5" s="72">
        <v>19</v>
      </c>
      <c r="G5" s="72">
        <v>40</v>
      </c>
      <c r="H5" s="72">
        <v>29</v>
      </c>
      <c r="I5" s="72">
        <v>44</v>
      </c>
      <c r="J5" s="73">
        <v>59</v>
      </c>
      <c r="K5" s="73">
        <v>46</v>
      </c>
      <c r="L5" s="73">
        <v>57</v>
      </c>
      <c r="M5" s="73">
        <v>43</v>
      </c>
      <c r="N5" s="73">
        <v>40</v>
      </c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4"/>
      <c r="AB5" s="95">
        <v>6.5</v>
      </c>
      <c r="AC5" s="192">
        <v>11.5</v>
      </c>
      <c r="AD5" s="93"/>
      <c r="AE5" s="93"/>
      <c r="AF5" s="97">
        <f>SUM(F5:N5)</f>
        <v>377</v>
      </c>
    </row>
    <row r="6" spans="2:32" ht="15" thickBot="1" x14ac:dyDescent="0.35">
      <c r="B6" s="133" t="s">
        <v>24</v>
      </c>
      <c r="C6" s="133" t="s">
        <v>35</v>
      </c>
      <c r="D6" s="194" t="s">
        <v>36</v>
      </c>
      <c r="E6" s="134">
        <v>15</v>
      </c>
      <c r="F6" s="135"/>
      <c r="G6" s="135"/>
      <c r="H6" s="135"/>
      <c r="I6" s="135"/>
      <c r="J6" s="135"/>
      <c r="K6" s="135"/>
      <c r="L6" s="135"/>
      <c r="M6" s="135"/>
      <c r="N6" s="135"/>
      <c r="O6" s="136">
        <v>111</v>
      </c>
      <c r="P6" s="136">
        <v>83</v>
      </c>
      <c r="Q6" s="136">
        <v>89</v>
      </c>
      <c r="R6" s="136">
        <v>80</v>
      </c>
      <c r="S6" s="136"/>
      <c r="T6" s="136">
        <v>18</v>
      </c>
      <c r="U6" s="136">
        <v>20</v>
      </c>
      <c r="V6" s="136"/>
      <c r="W6" s="136"/>
      <c r="X6" s="136">
        <v>18</v>
      </c>
      <c r="Y6" s="136"/>
      <c r="Z6" s="136"/>
      <c r="AA6" s="136"/>
      <c r="AB6" s="137"/>
      <c r="AC6" s="138"/>
      <c r="AD6" s="139">
        <v>16</v>
      </c>
      <c r="AE6" s="139">
        <v>1</v>
      </c>
      <c r="AF6" s="140">
        <f>SUM(O6:AA6)</f>
        <v>419</v>
      </c>
    </row>
    <row r="7" spans="2:32" ht="15" thickBot="1" x14ac:dyDescent="0.35">
      <c r="B7" s="349" t="s">
        <v>96</v>
      </c>
      <c r="C7" s="350"/>
      <c r="D7" s="351"/>
      <c r="E7" s="8">
        <f>E6+E5</f>
        <v>15</v>
      </c>
      <c r="F7" s="8">
        <f t="shared" ref="F7:T7" si="0">F6+F5</f>
        <v>19</v>
      </c>
      <c r="G7" s="8">
        <f t="shared" si="0"/>
        <v>40</v>
      </c>
      <c r="H7" s="8">
        <f t="shared" si="0"/>
        <v>29</v>
      </c>
      <c r="I7" s="8">
        <f t="shared" si="0"/>
        <v>44</v>
      </c>
      <c r="J7" s="8">
        <f t="shared" si="0"/>
        <v>59</v>
      </c>
      <c r="K7" s="8">
        <f t="shared" si="0"/>
        <v>46</v>
      </c>
      <c r="L7" s="8">
        <f t="shared" si="0"/>
        <v>57</v>
      </c>
      <c r="M7" s="8">
        <f t="shared" si="0"/>
        <v>43</v>
      </c>
      <c r="N7" s="8">
        <f t="shared" si="0"/>
        <v>40</v>
      </c>
      <c r="O7" s="8">
        <f t="shared" si="0"/>
        <v>111</v>
      </c>
      <c r="P7" s="8">
        <f t="shared" si="0"/>
        <v>83</v>
      </c>
      <c r="Q7" s="8">
        <f t="shared" si="0"/>
        <v>89</v>
      </c>
      <c r="R7" s="8">
        <f t="shared" si="0"/>
        <v>80</v>
      </c>
      <c r="S7" s="8">
        <f t="shared" si="0"/>
        <v>0</v>
      </c>
      <c r="T7" s="8">
        <f t="shared" si="0"/>
        <v>18</v>
      </c>
      <c r="U7" s="8">
        <f t="shared" ref="U7" si="1">U6+U5</f>
        <v>20</v>
      </c>
      <c r="V7" s="8">
        <f t="shared" ref="V7" si="2">V6+V5</f>
        <v>0</v>
      </c>
      <c r="W7" s="8">
        <f t="shared" ref="W7" si="3">W6+W5</f>
        <v>0</v>
      </c>
      <c r="X7" s="8">
        <f t="shared" ref="X7" si="4">X6+X5</f>
        <v>18</v>
      </c>
      <c r="Y7" s="8">
        <f t="shared" ref="Y7" si="5">Y6+Y5</f>
        <v>0</v>
      </c>
      <c r="Z7" s="8">
        <f t="shared" ref="Z7" si="6">Z6+Z5</f>
        <v>0</v>
      </c>
      <c r="AA7" s="8">
        <f t="shared" ref="AA7" si="7">AA6+AA5</f>
        <v>0</v>
      </c>
      <c r="AB7" s="8">
        <f t="shared" ref="AB7" si="8">AB6+AB5</f>
        <v>6.5</v>
      </c>
      <c r="AC7" s="8">
        <f t="shared" ref="AC7" si="9">AC6+AC5</f>
        <v>11.5</v>
      </c>
      <c r="AD7" s="8">
        <f t="shared" ref="AD7" si="10">AD6+AD5</f>
        <v>16</v>
      </c>
      <c r="AE7" s="8">
        <f t="shared" ref="AE7" si="11">AE6+AE5</f>
        <v>1</v>
      </c>
      <c r="AF7" s="8">
        <f t="shared" ref="AF7" si="12">AF6+AF5</f>
        <v>796</v>
      </c>
    </row>
    <row r="8" spans="2:32" x14ac:dyDescent="0.3">
      <c r="B8" s="159" t="s">
        <v>24</v>
      </c>
      <c r="C8" s="160" t="s">
        <v>44</v>
      </c>
      <c r="D8" s="161" t="s">
        <v>94</v>
      </c>
      <c r="E8" s="101"/>
      <c r="F8" s="100"/>
      <c r="G8" s="162">
        <v>29</v>
      </c>
      <c r="H8" s="162">
        <v>26</v>
      </c>
      <c r="I8" s="162">
        <v>27</v>
      </c>
      <c r="J8" s="162">
        <v>28</v>
      </c>
      <c r="K8" s="162">
        <v>27</v>
      </c>
      <c r="L8" s="162">
        <v>27</v>
      </c>
      <c r="M8" s="162">
        <v>22</v>
      </c>
      <c r="N8" s="162">
        <v>32</v>
      </c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23"/>
      <c r="AC8" s="123"/>
      <c r="AD8" s="123"/>
      <c r="AE8" s="123"/>
      <c r="AF8" s="102">
        <f>SUM(F8:N8)</f>
        <v>218</v>
      </c>
    </row>
    <row r="9" spans="2:32" ht="15" thickBot="1" x14ac:dyDescent="0.35">
      <c r="B9" s="163" t="s">
        <v>24</v>
      </c>
      <c r="C9" s="164" t="s">
        <v>44</v>
      </c>
      <c r="D9" s="165" t="s">
        <v>95</v>
      </c>
      <c r="E9" s="166"/>
      <c r="F9" s="98"/>
      <c r="G9" s="162">
        <v>29</v>
      </c>
      <c r="H9" s="162">
        <v>26</v>
      </c>
      <c r="I9" s="162">
        <v>28</v>
      </c>
      <c r="J9" s="162">
        <v>23</v>
      </c>
      <c r="K9" s="162">
        <v>26</v>
      </c>
      <c r="L9" s="162">
        <v>25</v>
      </c>
      <c r="M9" s="162">
        <v>20</v>
      </c>
      <c r="N9" s="162">
        <v>21</v>
      </c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167"/>
      <c r="AC9" s="167"/>
      <c r="AD9" s="167"/>
      <c r="AE9" s="167"/>
      <c r="AF9" s="99">
        <f>SUM(F9:N9)</f>
        <v>198</v>
      </c>
    </row>
    <row r="10" spans="2:32" ht="15" thickBot="1" x14ac:dyDescent="0.35">
      <c r="B10" s="376" t="s">
        <v>98</v>
      </c>
      <c r="C10" s="376"/>
      <c r="D10" s="376"/>
      <c r="E10" s="273"/>
      <c r="F10" s="276"/>
      <c r="G10" s="277">
        <f>SUM(G8:G9)</f>
        <v>58</v>
      </c>
      <c r="H10" s="277">
        <f t="shared" ref="H10:N10" si="13">SUM(H8:H9)</f>
        <v>52</v>
      </c>
      <c r="I10" s="277">
        <f t="shared" si="13"/>
        <v>55</v>
      </c>
      <c r="J10" s="277">
        <f t="shared" si="13"/>
        <v>51</v>
      </c>
      <c r="K10" s="277">
        <f t="shared" si="13"/>
        <v>53</v>
      </c>
      <c r="L10" s="277">
        <f t="shared" si="13"/>
        <v>52</v>
      </c>
      <c r="M10" s="277">
        <f t="shared" si="13"/>
        <v>42</v>
      </c>
      <c r="N10" s="277">
        <f t="shared" si="13"/>
        <v>53</v>
      </c>
      <c r="O10" s="274"/>
      <c r="P10" s="271"/>
      <c r="Q10" s="271"/>
      <c r="R10" s="271"/>
      <c r="S10" s="271"/>
      <c r="T10" s="271"/>
      <c r="U10" s="271"/>
      <c r="V10" s="271"/>
      <c r="W10" s="271"/>
      <c r="X10" s="271"/>
      <c r="Y10" s="271"/>
      <c r="Z10" s="271"/>
      <c r="AA10" s="271"/>
      <c r="AB10" s="272"/>
      <c r="AC10" s="272"/>
      <c r="AD10" s="272"/>
      <c r="AE10" s="275"/>
      <c r="AF10" s="278">
        <f>SUM(G10:N10)</f>
        <v>416</v>
      </c>
    </row>
    <row r="11" spans="2:32" ht="15" thickBot="1" x14ac:dyDescent="0.35">
      <c r="B11" s="377" t="s">
        <v>97</v>
      </c>
      <c r="C11" s="377"/>
      <c r="D11" s="377"/>
      <c r="E11" s="40"/>
      <c r="F11" s="39">
        <f>F7</f>
        <v>19</v>
      </c>
      <c r="G11" s="39">
        <f>G10+G7</f>
        <v>98</v>
      </c>
      <c r="H11" s="39">
        <f t="shared" ref="H11:AF11" si="14">H10+H7</f>
        <v>81</v>
      </c>
      <c r="I11" s="39">
        <f t="shared" si="14"/>
        <v>99</v>
      </c>
      <c r="J11" s="39">
        <f t="shared" si="14"/>
        <v>110</v>
      </c>
      <c r="K11" s="39">
        <f t="shared" si="14"/>
        <v>99</v>
      </c>
      <c r="L11" s="39">
        <f t="shared" si="14"/>
        <v>109</v>
      </c>
      <c r="M11" s="39">
        <f t="shared" si="14"/>
        <v>85</v>
      </c>
      <c r="N11" s="39">
        <f t="shared" si="14"/>
        <v>93</v>
      </c>
      <c r="O11" s="39">
        <f t="shared" si="14"/>
        <v>111</v>
      </c>
      <c r="P11" s="39">
        <f t="shared" si="14"/>
        <v>83</v>
      </c>
      <c r="Q11" s="39">
        <f t="shared" si="14"/>
        <v>89</v>
      </c>
      <c r="R11" s="39">
        <f t="shared" si="14"/>
        <v>80</v>
      </c>
      <c r="S11" s="39">
        <f t="shared" si="14"/>
        <v>0</v>
      </c>
      <c r="T11" s="39">
        <f t="shared" si="14"/>
        <v>18</v>
      </c>
      <c r="U11" s="39">
        <f t="shared" si="14"/>
        <v>20</v>
      </c>
      <c r="V11" s="39">
        <f t="shared" si="14"/>
        <v>0</v>
      </c>
      <c r="W11" s="39">
        <f t="shared" si="14"/>
        <v>0</v>
      </c>
      <c r="X11" s="39">
        <f t="shared" si="14"/>
        <v>18</v>
      </c>
      <c r="Y11" s="39">
        <f t="shared" si="14"/>
        <v>0</v>
      </c>
      <c r="Z11" s="39">
        <f t="shared" si="14"/>
        <v>0</v>
      </c>
      <c r="AA11" s="39">
        <f t="shared" si="14"/>
        <v>0</v>
      </c>
      <c r="AB11" s="39">
        <f t="shared" si="14"/>
        <v>6.5</v>
      </c>
      <c r="AC11" s="39">
        <f t="shared" si="14"/>
        <v>11.5</v>
      </c>
      <c r="AD11" s="39">
        <f t="shared" si="14"/>
        <v>16</v>
      </c>
      <c r="AE11" s="39">
        <f t="shared" si="14"/>
        <v>1</v>
      </c>
      <c r="AF11" s="39">
        <f t="shared" si="14"/>
        <v>1212</v>
      </c>
    </row>
    <row r="12" spans="2:32" x14ac:dyDescent="0.3">
      <c r="B12" t="s">
        <v>99</v>
      </c>
    </row>
  </sheetData>
  <mergeCells count="4">
    <mergeCell ref="B7:D7"/>
    <mergeCell ref="B10:D10"/>
    <mergeCell ref="B11:D11"/>
    <mergeCell ref="E3:AF3"/>
  </mergeCells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IDN</vt:lpstr>
      <vt:lpstr>SXM</vt:lpstr>
      <vt:lpstr>SBH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RECTORAT</dc:creator>
  <cp:lastModifiedBy>RECTORAT</cp:lastModifiedBy>
  <cp:lastPrinted>2020-10-05T14:07:30Z</cp:lastPrinted>
  <dcterms:created xsi:type="dcterms:W3CDTF">2018-09-14T15:58:12Z</dcterms:created>
  <dcterms:modified xsi:type="dcterms:W3CDTF">2021-10-11T19:47:40Z</dcterms:modified>
</cp:coreProperties>
</file>